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6510" activeTab="0"/>
  </bookViews>
  <sheets>
    <sheet name="Data" sheetId="1" r:id="rId1"/>
    <sheet name="OuterRib" sheetId="2" r:id="rId2"/>
    <sheet name="InnerRib" sheetId="3" r:id="rId3"/>
    <sheet name="Bottom" sheetId="4" r:id="rId4"/>
    <sheet name="Top" sheetId="5" r:id="rId5"/>
    <sheet name="Assembly" sheetId="6" r:id="rId6"/>
  </sheets>
  <definedNames>
    <definedName name="_xlnm.Print_Area" localSheetId="5">'Assembly'!$A$1:$AA$69</definedName>
    <definedName name="_xlnm.Print_Area" localSheetId="3">'Bottom'!$A$7:$O$66</definedName>
    <definedName name="_xlnm.Print_Area" localSheetId="0">'Data'!$A$1:$J$72</definedName>
    <definedName name="_xlnm.Print_Area" localSheetId="2">'InnerRib'!$A$3:$AK$30</definedName>
    <definedName name="_xlnm.Print_Area" localSheetId="1">'OuterRib'!$A$3:$AG$21</definedName>
    <definedName name="_xlnm.Print_Area" localSheetId="4">'Top'!$A$5:$P$72</definedName>
    <definedName name="offset">'Data'!$B$9</definedName>
    <definedName name="offsetY">'Data'!$B$10</definedName>
    <definedName name="Profile2">'Data'!$C$38:$D$57</definedName>
    <definedName name="ScaleFactor">'Data'!$B$7</definedName>
    <definedName name="unitFactor">'Data'!$B$12</definedName>
    <definedName name="Units">'Data'!$B$8</definedName>
  </definedNames>
  <calcPr fullCalcOnLoad="1"/>
</workbook>
</file>

<file path=xl/sharedStrings.xml><?xml version="1.0" encoding="utf-8"?>
<sst xmlns="http://schemas.openxmlformats.org/spreadsheetml/2006/main" count="64" uniqueCount="36">
  <si>
    <t>Xp</t>
  </si>
  <si>
    <t>Yp</t>
  </si>
  <si>
    <t>Scale Factor:</t>
  </si>
  <si>
    <t>Scaled Xp</t>
  </si>
  <si>
    <t>Scaled Yp</t>
  </si>
  <si>
    <t>offset x</t>
  </si>
  <si>
    <t>offset y</t>
  </si>
  <si>
    <t>Outer Profile</t>
  </si>
  <si>
    <t>Inner Profile</t>
  </si>
  <si>
    <t>0,000     0,000</t>
  </si>
  <si>
    <t>Inner Keel</t>
  </si>
  <si>
    <t>INNER KEEL (x1)</t>
  </si>
  <si>
    <t>INNER RIB (x 3)</t>
  </si>
  <si>
    <t>OUTER RIB (x 2)</t>
  </si>
  <si>
    <t>OUTER KEEL (x2)</t>
  </si>
  <si>
    <t>Bottom</t>
  </si>
  <si>
    <t>Outer Keel</t>
  </si>
  <si>
    <t>Top</t>
  </si>
  <si>
    <t>Air flow holes position</t>
  </si>
  <si>
    <t>Air flow holes diameter</t>
  </si>
  <si>
    <t>Diameter</t>
  </si>
  <si>
    <t>TOP</t>
  </si>
  <si>
    <t>BOTTOM</t>
  </si>
  <si>
    <t>HARALD PRINZLER FF03A</t>
  </si>
  <si>
    <t>Bottom length</t>
  </si>
  <si>
    <t>Bottom width</t>
  </si>
  <si>
    <t>Total length</t>
  </si>
  <si>
    <t>cm</t>
  </si>
  <si>
    <t>inches</t>
  </si>
  <si>
    <t>Units (cm, inch)</t>
  </si>
  <si>
    <t>unit factor</t>
  </si>
  <si>
    <t>Note: the grey cells are Harald Prinzler's FF03A original dimensions.</t>
  </si>
  <si>
    <t>2. Print each sheet</t>
  </si>
  <si>
    <t>3. Have fun building your flowform and thank Harald for his information.</t>
  </si>
  <si>
    <t>1. Enter preferred dimensions in yellow cells with blue text (original plan's bottom is 100cm long)</t>
  </si>
  <si>
    <t>Overall dimensions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</si>
</sst>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</numFmts>
  <fonts count="9">
    <font>
      <sz val="10"/>
      <name val="Arial"/>
      <family val="0"/>
    </font>
    <font>
      <sz val="10"/>
      <name val="Arial Unicode MS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5" fontId="0" fillId="0" borderId="0" xfId="0" applyNumberFormat="1" applyAlignment="1">
      <alignment/>
    </xf>
    <xf numFmtId="175" fontId="3" fillId="0" borderId="1" xfId="0" applyNumberFormat="1" applyFont="1" applyBorder="1" applyAlignment="1">
      <alignment horizontal="center"/>
    </xf>
    <xf numFmtId="175" fontId="0" fillId="0" borderId="0" xfId="0" applyNumberForma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3" fillId="0" borderId="4" xfId="0" applyNumberFormat="1" applyFont="1" applyBorder="1" applyAlignment="1">
      <alignment horizontal="center"/>
    </xf>
    <xf numFmtId="175" fontId="0" fillId="0" borderId="5" xfId="0" applyNumberFormat="1" applyBorder="1" applyAlignment="1">
      <alignment/>
    </xf>
    <xf numFmtId="175" fontId="0" fillId="0" borderId="6" xfId="0" applyNumberFormat="1" applyBorder="1" applyAlignment="1">
      <alignment/>
    </xf>
    <xf numFmtId="175" fontId="0" fillId="0" borderId="7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175" fontId="3" fillId="0" borderId="8" xfId="0" applyNumberFormat="1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75" fontId="0" fillId="2" borderId="9" xfId="0" applyNumberFormat="1" applyFill="1" applyBorder="1" applyAlignment="1">
      <alignment/>
    </xf>
    <xf numFmtId="175" fontId="0" fillId="2" borderId="10" xfId="0" applyNumberFormat="1" applyFill="1" applyBorder="1" applyAlignment="1">
      <alignment/>
    </xf>
    <xf numFmtId="175" fontId="0" fillId="2" borderId="11" xfId="0" applyNumberFormat="1" applyFill="1" applyBorder="1" applyAlignment="1">
      <alignment/>
    </xf>
    <xf numFmtId="175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175" fontId="3" fillId="2" borderId="15" xfId="0" applyNumberFormat="1" applyFont="1" applyFill="1" applyBorder="1" applyAlignment="1">
      <alignment horizontal="center"/>
    </xf>
    <xf numFmtId="175" fontId="3" fillId="2" borderId="16" xfId="0" applyNumberFormat="1" applyFont="1" applyFill="1" applyBorder="1" applyAlignment="1">
      <alignment horizontal="center"/>
    </xf>
    <xf numFmtId="175" fontId="0" fillId="2" borderId="13" xfId="0" applyNumberFormat="1" applyFill="1" applyBorder="1" applyAlignment="1">
      <alignment/>
    </xf>
    <xf numFmtId="175" fontId="0" fillId="2" borderId="14" xfId="0" applyNumberFormat="1" applyFill="1" applyBorder="1" applyAlignment="1">
      <alignment/>
    </xf>
    <xf numFmtId="175" fontId="4" fillId="0" borderId="0" xfId="0" applyNumberFormat="1" applyFont="1" applyAlignment="1">
      <alignment horizontal="center" vertical="top" textRotation="90"/>
    </xf>
    <xf numFmtId="0" fontId="4" fillId="0" borderId="0" xfId="0" applyFont="1" applyAlignment="1">
      <alignment/>
    </xf>
    <xf numFmtId="0" fontId="0" fillId="0" borderId="0" xfId="0" applyAlignment="1">
      <alignment horizontal="center" vertical="top" textRotation="90"/>
    </xf>
    <xf numFmtId="175" fontId="4" fillId="0" borderId="0" xfId="0" applyNumberFormat="1" applyFont="1" applyAlignment="1">
      <alignment horizontal="left" vertical="top"/>
    </xf>
    <xf numFmtId="175" fontId="4" fillId="0" borderId="0" xfId="0" applyNumberFormat="1" applyFont="1" applyAlignment="1">
      <alignment horizontal="left"/>
    </xf>
    <xf numFmtId="175" fontId="0" fillId="0" borderId="0" xfId="0" applyNumberFormat="1" applyFill="1" applyBorder="1" applyAlignment="1">
      <alignment/>
    </xf>
    <xf numFmtId="175" fontId="0" fillId="2" borderId="17" xfId="0" applyNumberFormat="1" applyFill="1" applyBorder="1" applyAlignment="1">
      <alignment/>
    </xf>
    <xf numFmtId="175" fontId="0" fillId="2" borderId="18" xfId="0" applyNumberFormat="1" applyFill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2" borderId="20" xfId="0" applyNumberFormat="1" applyFill="1" applyBorder="1" applyAlignment="1">
      <alignment/>
    </xf>
    <xf numFmtId="175" fontId="0" fillId="2" borderId="21" xfId="0" applyNumberFormat="1" applyFill="1" applyBorder="1" applyAlignment="1">
      <alignment/>
    </xf>
    <xf numFmtId="175" fontId="0" fillId="0" borderId="21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175" fontId="4" fillId="0" borderId="0" xfId="0" applyNumberFormat="1" applyFont="1" applyAlignment="1">
      <alignment horizontal="left" indent="1"/>
    </xf>
    <xf numFmtId="17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textRotation="90"/>
    </xf>
    <xf numFmtId="175" fontId="0" fillId="0" borderId="0" xfId="0" applyNumberFormat="1" applyFont="1" applyAlignment="1">
      <alignment horizontal="center" vertical="top" textRotation="90"/>
    </xf>
    <xf numFmtId="175" fontId="0" fillId="0" borderId="0" xfId="0" applyNumberFormat="1" applyFont="1" applyAlignment="1">
      <alignment/>
    </xf>
    <xf numFmtId="175" fontId="0" fillId="0" borderId="25" xfId="0" applyNumberFormat="1" applyFont="1" applyBorder="1" applyAlignment="1">
      <alignment horizontal="center" vertical="top" textRotation="90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Font="1" applyAlignment="1">
      <alignment horizontal="left" vertical="top"/>
    </xf>
    <xf numFmtId="175" fontId="0" fillId="0" borderId="0" xfId="0" applyNumberFormat="1" applyFont="1" applyAlignment="1">
      <alignment horizontal="left" wrapText="1"/>
    </xf>
    <xf numFmtId="17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 horizontal="left" inden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0" fontId="0" fillId="3" borderId="26" xfId="0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26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4" borderId="26" xfId="0" applyFont="1" applyFill="1" applyBorder="1" applyAlignment="1">
      <alignment/>
    </xf>
    <xf numFmtId="175" fontId="3" fillId="4" borderId="27" xfId="0" applyNumberFormat="1" applyFont="1" applyFill="1" applyBorder="1" applyAlignment="1">
      <alignment/>
    </xf>
    <xf numFmtId="0" fontId="0" fillId="4" borderId="28" xfId="0" applyFill="1" applyBorder="1" applyAlignment="1">
      <alignment/>
    </xf>
    <xf numFmtId="175" fontId="0" fillId="4" borderId="28" xfId="0" applyNumberFormat="1" applyFill="1" applyBorder="1" applyAlignment="1">
      <alignment/>
    </xf>
    <xf numFmtId="175" fontId="3" fillId="4" borderId="25" xfId="0" applyNumberFormat="1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6</xdr:row>
      <xdr:rowOff>209550</xdr:rowOff>
    </xdr:from>
    <xdr:to>
      <xdr:col>13</xdr:col>
      <xdr:colOff>895350</xdr:colOff>
      <xdr:row>7</xdr:row>
      <xdr:rowOff>228600</xdr:rowOff>
    </xdr:to>
    <xdr:sp>
      <xdr:nvSpPr>
        <xdr:cNvPr id="1" name="Line 2"/>
        <xdr:cNvSpPr>
          <a:spLocks/>
        </xdr:cNvSpPr>
      </xdr:nvSpPr>
      <xdr:spPr>
        <a:xfrm>
          <a:off x="2181225" y="1181100"/>
          <a:ext cx="44767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219075</xdr:rowOff>
    </xdr:from>
    <xdr:to>
      <xdr:col>5</xdr:col>
      <xdr:colOff>47625</xdr:colOff>
      <xdr:row>7</xdr:row>
      <xdr:rowOff>238125</xdr:rowOff>
    </xdr:to>
    <xdr:sp>
      <xdr:nvSpPr>
        <xdr:cNvPr id="2" name="Line 3"/>
        <xdr:cNvSpPr>
          <a:spLocks/>
        </xdr:cNvSpPr>
      </xdr:nvSpPr>
      <xdr:spPr>
        <a:xfrm flipH="1">
          <a:off x="190500" y="1190625"/>
          <a:ext cx="52387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6</xdr:row>
      <xdr:rowOff>209550</xdr:rowOff>
    </xdr:from>
    <xdr:to>
      <xdr:col>13</xdr:col>
      <xdr:colOff>895350</xdr:colOff>
      <xdr:row>7</xdr:row>
      <xdr:rowOff>228600</xdr:rowOff>
    </xdr:to>
    <xdr:sp>
      <xdr:nvSpPr>
        <xdr:cNvPr id="1" name="Line 5"/>
        <xdr:cNvSpPr>
          <a:spLocks/>
        </xdr:cNvSpPr>
      </xdr:nvSpPr>
      <xdr:spPr>
        <a:xfrm>
          <a:off x="2181225" y="1181100"/>
          <a:ext cx="44767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219075</xdr:rowOff>
    </xdr:from>
    <xdr:to>
      <xdr:col>5</xdr:col>
      <xdr:colOff>47625</xdr:colOff>
      <xdr:row>7</xdr:row>
      <xdr:rowOff>238125</xdr:rowOff>
    </xdr:to>
    <xdr:sp>
      <xdr:nvSpPr>
        <xdr:cNvPr id="2" name="Line 6"/>
        <xdr:cNvSpPr>
          <a:spLocks/>
        </xdr:cNvSpPr>
      </xdr:nvSpPr>
      <xdr:spPr>
        <a:xfrm flipH="1">
          <a:off x="190500" y="1190625"/>
          <a:ext cx="52387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85725</xdr:rowOff>
    </xdr:from>
    <xdr:to>
      <xdr:col>3</xdr:col>
      <xdr:colOff>152400</xdr:colOff>
      <xdr:row>19</xdr:row>
      <xdr:rowOff>85725</xdr:rowOff>
    </xdr:to>
    <xdr:sp>
      <xdr:nvSpPr>
        <xdr:cNvPr id="1" name="Line 2"/>
        <xdr:cNvSpPr>
          <a:spLocks/>
        </xdr:cNvSpPr>
      </xdr:nvSpPr>
      <xdr:spPr>
        <a:xfrm>
          <a:off x="942975" y="2638425"/>
          <a:ext cx="1019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50</xdr:row>
      <xdr:rowOff>9525</xdr:rowOff>
    </xdr:from>
    <xdr:to>
      <xdr:col>3</xdr:col>
      <xdr:colOff>200025</xdr:colOff>
      <xdr:row>53</xdr:row>
      <xdr:rowOff>38100</xdr:rowOff>
    </xdr:to>
    <xdr:sp>
      <xdr:nvSpPr>
        <xdr:cNvPr id="1" name="Line 1"/>
        <xdr:cNvSpPr>
          <a:spLocks/>
        </xdr:cNvSpPr>
      </xdr:nvSpPr>
      <xdr:spPr>
        <a:xfrm>
          <a:off x="838200" y="7477125"/>
          <a:ext cx="1181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85" zoomScaleNormal="85" workbookViewId="0" topLeftCell="A1">
      <selection activeCell="C57" sqref="C57"/>
    </sheetView>
  </sheetViews>
  <sheetFormatPr defaultColWidth="11.421875" defaultRowHeight="12.75"/>
  <cols>
    <col min="1" max="1" width="13.57421875" style="0" customWidth="1"/>
    <col min="2" max="2" width="10.57421875" style="0" customWidth="1"/>
    <col min="3" max="3" width="11.7109375" style="0" customWidth="1"/>
    <col min="4" max="4" width="12.8515625" style="0" customWidth="1"/>
    <col min="5" max="5" width="9.140625" style="0" customWidth="1"/>
    <col min="6" max="6" width="9.57421875" style="0" customWidth="1"/>
    <col min="7" max="7" width="8.8515625" style="4" customWidth="1"/>
    <col min="8" max="10" width="11.8515625" style="4" customWidth="1"/>
    <col min="11" max="16384" width="9.140625" style="0" customWidth="1"/>
  </cols>
  <sheetData>
    <row r="1" ht="20.25">
      <c r="A1" s="66" t="s">
        <v>23</v>
      </c>
    </row>
    <row r="2" spans="1:10" s="68" customFormat="1" ht="15">
      <c r="A2" s="73" t="s">
        <v>34</v>
      </c>
      <c r="G2" s="69"/>
      <c r="H2" s="69"/>
      <c r="I2" s="69"/>
      <c r="J2" s="69"/>
    </row>
    <row r="3" spans="1:10" s="68" customFormat="1" ht="15">
      <c r="A3" s="73" t="s">
        <v>32</v>
      </c>
      <c r="G3" s="69"/>
      <c r="H3" s="69"/>
      <c r="I3" s="69"/>
      <c r="J3" s="69"/>
    </row>
    <row r="4" spans="1:10" s="68" customFormat="1" ht="15">
      <c r="A4" s="73" t="s">
        <v>33</v>
      </c>
      <c r="G4" s="69"/>
      <c r="H4" s="69"/>
      <c r="I4" s="69"/>
      <c r="J4" s="69"/>
    </row>
    <row r="5" spans="1:10" s="68" customFormat="1" ht="15">
      <c r="A5" s="68" t="s">
        <v>31</v>
      </c>
      <c r="G5" s="69"/>
      <c r="H5" s="69"/>
      <c r="I5" s="69"/>
      <c r="J5" s="69"/>
    </row>
    <row r="7" spans="1:8" ht="12.75">
      <c r="A7" s="70" t="s">
        <v>2</v>
      </c>
      <c r="B7" s="71">
        <v>2</v>
      </c>
      <c r="C7" s="2"/>
      <c r="D7" s="79" t="s">
        <v>35</v>
      </c>
      <c r="E7" s="78"/>
      <c r="F7" s="80"/>
      <c r="G7" s="78"/>
      <c r="H7" s="77"/>
    </row>
    <row r="8" spans="1:8" ht="12.75">
      <c r="A8" s="70" t="s">
        <v>29</v>
      </c>
      <c r="B8" s="72" t="s">
        <v>27</v>
      </c>
      <c r="D8" s="74" t="s">
        <v>24</v>
      </c>
      <c r="E8" s="75">
        <f>C35/unitFactor</f>
        <v>200</v>
      </c>
      <c r="F8" s="76" t="s">
        <v>27</v>
      </c>
      <c r="G8" s="75">
        <f>E8/2.54</f>
        <v>78.74015748031496</v>
      </c>
      <c r="H8" s="77" t="s">
        <v>28</v>
      </c>
    </row>
    <row r="9" spans="1:8" ht="12.75">
      <c r="A9" s="70" t="s">
        <v>5</v>
      </c>
      <c r="B9" s="71">
        <v>0</v>
      </c>
      <c r="D9" s="74" t="s">
        <v>25</v>
      </c>
      <c r="E9" s="75">
        <f>H32/unitFactor</f>
        <v>160</v>
      </c>
      <c r="F9" s="76" t="s">
        <v>27</v>
      </c>
      <c r="G9" s="75">
        <f>E9/2.54</f>
        <v>62.99212598425197</v>
      </c>
      <c r="H9" s="77" t="s">
        <v>28</v>
      </c>
    </row>
    <row r="10" spans="1:8" ht="12.75">
      <c r="A10" s="70" t="s">
        <v>6</v>
      </c>
      <c r="B10" s="71">
        <v>0</v>
      </c>
      <c r="D10" s="74" t="s">
        <v>26</v>
      </c>
      <c r="E10" s="75">
        <f>(C35-C19)/unitFactor</f>
        <v>219.122</v>
      </c>
      <c r="F10" s="76" t="s">
        <v>27</v>
      </c>
      <c r="G10" s="75">
        <f>E10/2.54</f>
        <v>86.26850393700788</v>
      </c>
      <c r="H10" s="77" t="s">
        <v>28</v>
      </c>
    </row>
    <row r="11" spans="2:5" ht="12.75">
      <c r="B11" s="2"/>
      <c r="D11" s="67"/>
      <c r="E11" s="67"/>
    </row>
    <row r="12" spans="1:2" ht="12.75">
      <c r="A12" t="s">
        <v>30</v>
      </c>
      <c r="B12">
        <f>IF(Units="inch",1/2.54,IF(Units="cm",1,0))</f>
        <v>1</v>
      </c>
    </row>
    <row r="14" ht="8.25" customHeight="1" thickBot="1"/>
    <row r="15" spans="1:9" ht="12" customHeight="1">
      <c r="A15" s="15" t="s">
        <v>7</v>
      </c>
      <c r="B15" s="13"/>
      <c r="C15" s="13"/>
      <c r="D15" s="14"/>
      <c r="F15" s="16" t="s">
        <v>10</v>
      </c>
      <c r="G15" s="7"/>
      <c r="H15" s="7"/>
      <c r="I15" s="8"/>
    </row>
    <row r="16" spans="1:9" s="3" customFormat="1" ht="12" customHeight="1">
      <c r="A16" s="27" t="s">
        <v>0</v>
      </c>
      <c r="B16" s="28" t="s">
        <v>1</v>
      </c>
      <c r="C16" s="5" t="s">
        <v>3</v>
      </c>
      <c r="D16" s="9" t="s">
        <v>4</v>
      </c>
      <c r="F16" s="27" t="s">
        <v>0</v>
      </c>
      <c r="G16" s="28" t="s">
        <v>1</v>
      </c>
      <c r="H16" s="5" t="s">
        <v>3</v>
      </c>
      <c r="I16" s="9" t="s">
        <v>4</v>
      </c>
    </row>
    <row r="17" spans="1:12" ht="12" customHeight="1">
      <c r="A17" s="25">
        <v>0</v>
      </c>
      <c r="B17" s="26">
        <v>0</v>
      </c>
      <c r="C17" s="6">
        <f aca="true" t="shared" si="0" ref="C17:C36">(A17*ScaleFactor+offset)*unitFactor</f>
        <v>0</v>
      </c>
      <c r="D17" s="10">
        <f aca="true" t="shared" si="1" ref="D17:D36">(B17*ScaleFactor+offset)*unitFactor</f>
        <v>0</v>
      </c>
      <c r="F17" s="37">
        <v>0</v>
      </c>
      <c r="G17" s="38">
        <v>-34.511</v>
      </c>
      <c r="H17" s="39">
        <f>(F17*ScaleFactor+offset)*unitFactor</f>
        <v>0</v>
      </c>
      <c r="I17" s="40">
        <f>(G17*ScaleFactor+offset)*unitFactor</f>
        <v>-69.022</v>
      </c>
      <c r="L17" s="1"/>
    </row>
    <row r="18" spans="1:12" ht="12" customHeight="1" thickBot="1">
      <c r="A18" s="17">
        <v>-10.778</v>
      </c>
      <c r="B18" s="18">
        <v>17.269</v>
      </c>
      <c r="C18" s="6">
        <f t="shared" si="0"/>
        <v>-21.556</v>
      </c>
      <c r="D18" s="10">
        <f t="shared" si="1"/>
        <v>34.538</v>
      </c>
      <c r="F18" s="41">
        <v>60</v>
      </c>
      <c r="G18" s="42">
        <v>0</v>
      </c>
      <c r="H18" s="43">
        <f>(F18*ScaleFactor+offset)*unitFactor</f>
        <v>120</v>
      </c>
      <c r="I18" s="44">
        <f>(G18*ScaleFactor+offset)*unitFactor</f>
        <v>0</v>
      </c>
      <c r="L18" s="1"/>
    </row>
    <row r="19" spans="1:12" ht="12" customHeight="1" thickBot="1">
      <c r="A19" s="17">
        <v>-9.561</v>
      </c>
      <c r="B19" s="18">
        <v>17.951</v>
      </c>
      <c r="C19" s="6">
        <f t="shared" si="0"/>
        <v>-19.122</v>
      </c>
      <c r="D19" s="10">
        <f t="shared" si="1"/>
        <v>35.902</v>
      </c>
      <c r="F19" s="36"/>
      <c r="G19" s="36"/>
      <c r="H19" s="36"/>
      <c r="I19" s="36"/>
      <c r="L19" s="1"/>
    </row>
    <row r="20" spans="1:12" ht="12" customHeight="1">
      <c r="A20" s="17">
        <v>-6.518</v>
      </c>
      <c r="B20" s="18">
        <v>19.379</v>
      </c>
      <c r="C20" s="6">
        <f t="shared" si="0"/>
        <v>-13.036</v>
      </c>
      <c r="D20" s="10">
        <f t="shared" si="1"/>
        <v>38.758</v>
      </c>
      <c r="F20" s="16" t="s">
        <v>16</v>
      </c>
      <c r="G20" s="7"/>
      <c r="H20" s="7"/>
      <c r="I20" s="8"/>
      <c r="L20" s="1"/>
    </row>
    <row r="21" spans="1:12" ht="12" customHeight="1">
      <c r="A21" s="17">
        <v>-3.474</v>
      </c>
      <c r="B21" s="18">
        <v>20.49</v>
      </c>
      <c r="C21" s="6">
        <f t="shared" si="0"/>
        <v>-6.948</v>
      </c>
      <c r="D21" s="10">
        <f t="shared" si="1"/>
        <v>40.98</v>
      </c>
      <c r="F21" s="27" t="s">
        <v>0</v>
      </c>
      <c r="G21" s="28" t="s">
        <v>1</v>
      </c>
      <c r="H21" s="5" t="s">
        <v>3</v>
      </c>
      <c r="I21" s="9" t="s">
        <v>4</v>
      </c>
      <c r="L21" s="1"/>
    </row>
    <row r="22" spans="1:12" ht="12" customHeight="1">
      <c r="A22" s="17">
        <v>0</v>
      </c>
      <c r="B22" s="18">
        <v>21.451</v>
      </c>
      <c r="C22" s="6">
        <f t="shared" si="0"/>
        <v>0</v>
      </c>
      <c r="D22" s="10">
        <f t="shared" si="1"/>
        <v>42.902</v>
      </c>
      <c r="F22" s="37">
        <v>0</v>
      </c>
      <c r="G22" s="38">
        <v>-34.511</v>
      </c>
      <c r="H22" s="39">
        <f>(F22*ScaleFactor+offset)*unitFactor</f>
        <v>0</v>
      </c>
      <c r="I22" s="40">
        <f>(G22*ScaleFactor+offset)*unitFactor</f>
        <v>-69.022</v>
      </c>
      <c r="L22" s="1"/>
    </row>
    <row r="23" spans="1:9" ht="12" customHeight="1" thickBot="1">
      <c r="A23" s="17">
        <v>2.612</v>
      </c>
      <c r="B23" s="18">
        <v>21.994</v>
      </c>
      <c r="C23" s="6">
        <f t="shared" si="0"/>
        <v>5.224</v>
      </c>
      <c r="D23" s="10">
        <f t="shared" si="1"/>
        <v>43.988</v>
      </c>
      <c r="F23" s="41">
        <v>100</v>
      </c>
      <c r="G23" s="42">
        <v>0</v>
      </c>
      <c r="H23" s="43">
        <f>(F23*ScaleFactor+offset)*unitFactor</f>
        <v>200</v>
      </c>
      <c r="I23" s="44">
        <f>(G23*ScaleFactor+offset)*unitFactor</f>
        <v>0</v>
      </c>
    </row>
    <row r="24" spans="1:4" ht="12" customHeight="1" thickBot="1">
      <c r="A24" s="17">
        <v>8.699</v>
      </c>
      <c r="B24" s="18">
        <v>22.775</v>
      </c>
      <c r="C24" s="6">
        <f t="shared" si="0"/>
        <v>17.398</v>
      </c>
      <c r="D24" s="10">
        <f t="shared" si="1"/>
        <v>45.55</v>
      </c>
    </row>
    <row r="25" spans="1:9" ht="12" customHeight="1">
      <c r="A25" s="17">
        <v>14.786</v>
      </c>
      <c r="B25" s="18">
        <v>23.007</v>
      </c>
      <c r="C25" s="6">
        <f t="shared" si="0"/>
        <v>29.572</v>
      </c>
      <c r="D25" s="10">
        <f t="shared" si="1"/>
        <v>46.014</v>
      </c>
      <c r="F25" s="15" t="s">
        <v>15</v>
      </c>
      <c r="G25" s="13"/>
      <c r="H25" s="13"/>
      <c r="I25" s="14"/>
    </row>
    <row r="26" spans="1:9" ht="12" customHeight="1">
      <c r="A26" s="17">
        <v>20.873</v>
      </c>
      <c r="B26" s="18">
        <v>22.803</v>
      </c>
      <c r="C26" s="6">
        <f t="shared" si="0"/>
        <v>41.746</v>
      </c>
      <c r="D26" s="10">
        <f t="shared" si="1"/>
        <v>45.606</v>
      </c>
      <c r="F26" s="27" t="s">
        <v>0</v>
      </c>
      <c r="G26" s="28" t="s">
        <v>1</v>
      </c>
      <c r="H26" s="5" t="s">
        <v>3</v>
      </c>
      <c r="I26" s="9" t="s">
        <v>4</v>
      </c>
    </row>
    <row r="27" spans="1:9" ht="12" customHeight="1">
      <c r="A27" s="17">
        <v>26.959</v>
      </c>
      <c r="B27" s="18">
        <v>22.245</v>
      </c>
      <c r="C27" s="6">
        <f t="shared" si="0"/>
        <v>53.918</v>
      </c>
      <c r="D27" s="10">
        <f t="shared" si="1"/>
        <v>44.49</v>
      </c>
      <c r="F27" s="25">
        <v>0</v>
      </c>
      <c r="G27" s="26">
        <v>0</v>
      </c>
      <c r="H27" s="6">
        <f aca="true" t="shared" si="2" ref="H27:H39">(F27*ScaleFactor+offset)*unitFactor</f>
        <v>0</v>
      </c>
      <c r="I27" s="10">
        <f aca="true" t="shared" si="3" ref="I27:I39">(G27*ScaleFactor+offset)*unitFactor</f>
        <v>0</v>
      </c>
    </row>
    <row r="28" spans="1:9" ht="12" customHeight="1">
      <c r="A28" s="17">
        <v>39.133</v>
      </c>
      <c r="B28" s="18">
        <v>20.294</v>
      </c>
      <c r="C28" s="6">
        <f t="shared" si="0"/>
        <v>78.266</v>
      </c>
      <c r="D28" s="10">
        <f t="shared" si="1"/>
        <v>40.588</v>
      </c>
      <c r="F28" s="17">
        <v>20</v>
      </c>
      <c r="G28" s="18">
        <v>0</v>
      </c>
      <c r="H28" s="6">
        <f t="shared" si="2"/>
        <v>40</v>
      </c>
      <c r="I28" s="10">
        <f t="shared" si="3"/>
        <v>0</v>
      </c>
    </row>
    <row r="29" spans="1:9" ht="12" customHeight="1">
      <c r="A29" s="17">
        <v>51.306</v>
      </c>
      <c r="B29" s="18">
        <v>17.493</v>
      </c>
      <c r="C29" s="6">
        <f t="shared" si="0"/>
        <v>102.612</v>
      </c>
      <c r="D29" s="10">
        <f t="shared" si="1"/>
        <v>34.986</v>
      </c>
      <c r="F29" s="17">
        <v>40</v>
      </c>
      <c r="G29" s="18">
        <v>0</v>
      </c>
      <c r="H29" s="6">
        <f t="shared" si="2"/>
        <v>80</v>
      </c>
      <c r="I29" s="10">
        <f t="shared" si="3"/>
        <v>0</v>
      </c>
    </row>
    <row r="30" spans="1:9" ht="12" customHeight="1">
      <c r="A30" s="17">
        <v>63.48</v>
      </c>
      <c r="B30" s="18">
        <v>14.045</v>
      </c>
      <c r="C30" s="6">
        <f t="shared" si="0"/>
        <v>126.96</v>
      </c>
      <c r="D30" s="10">
        <f t="shared" si="1"/>
        <v>28.09</v>
      </c>
      <c r="F30" s="17">
        <v>60</v>
      </c>
      <c r="G30" s="18">
        <v>0</v>
      </c>
      <c r="H30" s="6">
        <f t="shared" si="2"/>
        <v>120</v>
      </c>
      <c r="I30" s="10">
        <f t="shared" si="3"/>
        <v>0</v>
      </c>
    </row>
    <row r="31" spans="1:9" ht="12" customHeight="1">
      <c r="A31" s="17">
        <v>75.653</v>
      </c>
      <c r="B31" s="18">
        <v>10.055</v>
      </c>
      <c r="C31" s="6">
        <f t="shared" si="0"/>
        <v>151.306</v>
      </c>
      <c r="D31" s="10">
        <f t="shared" si="1"/>
        <v>20.11</v>
      </c>
      <c r="F31" s="17">
        <v>80</v>
      </c>
      <c r="G31" s="18">
        <v>0</v>
      </c>
      <c r="H31" s="6">
        <f t="shared" si="2"/>
        <v>160</v>
      </c>
      <c r="I31" s="10">
        <f t="shared" si="3"/>
        <v>0</v>
      </c>
    </row>
    <row r="32" spans="1:9" ht="12" customHeight="1">
      <c r="A32" s="17">
        <v>87.827</v>
      </c>
      <c r="B32" s="18">
        <v>5.55</v>
      </c>
      <c r="C32" s="6">
        <f t="shared" si="0"/>
        <v>175.654</v>
      </c>
      <c r="D32" s="10">
        <f t="shared" si="1"/>
        <v>11.1</v>
      </c>
      <c r="F32" s="17">
        <v>80</v>
      </c>
      <c r="G32" s="18">
        <v>100</v>
      </c>
      <c r="H32" s="6">
        <f t="shared" si="2"/>
        <v>160</v>
      </c>
      <c r="I32" s="10">
        <f t="shared" si="3"/>
        <v>200</v>
      </c>
    </row>
    <row r="33" spans="1:9" ht="12" customHeight="1">
      <c r="A33" s="17">
        <v>93.913</v>
      </c>
      <c r="B33" s="18">
        <v>3.092</v>
      </c>
      <c r="C33" s="6">
        <f t="shared" si="0"/>
        <v>187.826</v>
      </c>
      <c r="D33" s="10">
        <f t="shared" si="1"/>
        <v>6.184</v>
      </c>
      <c r="F33" s="17">
        <v>60</v>
      </c>
      <c r="G33" s="18">
        <v>100</v>
      </c>
      <c r="H33" s="6">
        <f t="shared" si="2"/>
        <v>120</v>
      </c>
      <c r="I33" s="10">
        <f t="shared" si="3"/>
        <v>200</v>
      </c>
    </row>
    <row r="34" spans="1:9" ht="12" customHeight="1">
      <c r="A34" s="17">
        <v>100</v>
      </c>
      <c r="B34" s="18">
        <v>0.483</v>
      </c>
      <c r="C34" s="6">
        <f t="shared" si="0"/>
        <v>200</v>
      </c>
      <c r="D34" s="10">
        <f t="shared" si="1"/>
        <v>0.966</v>
      </c>
      <c r="F34" s="17">
        <v>55</v>
      </c>
      <c r="G34" s="18">
        <v>85</v>
      </c>
      <c r="H34" s="6">
        <f t="shared" si="2"/>
        <v>110</v>
      </c>
      <c r="I34" s="10">
        <f t="shared" si="3"/>
        <v>170</v>
      </c>
    </row>
    <row r="35" spans="1:9" ht="12" customHeight="1">
      <c r="A35" s="17">
        <v>100</v>
      </c>
      <c r="B35" s="18">
        <v>0</v>
      </c>
      <c r="C35" s="6">
        <f t="shared" si="0"/>
        <v>200</v>
      </c>
      <c r="D35" s="10">
        <f t="shared" si="1"/>
        <v>0</v>
      </c>
      <c r="F35" s="17">
        <v>40</v>
      </c>
      <c r="G35" s="18">
        <v>80</v>
      </c>
      <c r="H35" s="6">
        <f t="shared" si="2"/>
        <v>80</v>
      </c>
      <c r="I35" s="10">
        <f t="shared" si="3"/>
        <v>160</v>
      </c>
    </row>
    <row r="36" spans="1:9" ht="12" customHeight="1" thickBot="1">
      <c r="A36" s="19">
        <v>0</v>
      </c>
      <c r="B36" s="20">
        <v>0</v>
      </c>
      <c r="C36" s="11">
        <f t="shared" si="0"/>
        <v>0</v>
      </c>
      <c r="D36" s="12">
        <f t="shared" si="1"/>
        <v>0</v>
      </c>
      <c r="F36" s="17">
        <v>25</v>
      </c>
      <c r="G36" s="18">
        <v>85</v>
      </c>
      <c r="H36" s="6">
        <f t="shared" si="2"/>
        <v>50</v>
      </c>
      <c r="I36" s="10">
        <f t="shared" si="3"/>
        <v>170</v>
      </c>
    </row>
    <row r="37" spans="6:9" ht="12" customHeight="1" thickBot="1">
      <c r="F37" s="17">
        <v>20</v>
      </c>
      <c r="G37" s="18">
        <v>100</v>
      </c>
      <c r="H37" s="6">
        <f t="shared" si="2"/>
        <v>40</v>
      </c>
      <c r="I37" s="10">
        <f t="shared" si="3"/>
        <v>200</v>
      </c>
    </row>
    <row r="38" spans="1:9" ht="12" customHeight="1">
      <c r="A38" s="16" t="s">
        <v>8</v>
      </c>
      <c r="B38" s="7"/>
      <c r="C38" s="7"/>
      <c r="D38" s="8"/>
      <c r="F38" s="17">
        <v>0</v>
      </c>
      <c r="G38" s="18">
        <v>100</v>
      </c>
      <c r="H38" s="6">
        <f t="shared" si="2"/>
        <v>0</v>
      </c>
      <c r="I38" s="10">
        <f t="shared" si="3"/>
        <v>200</v>
      </c>
    </row>
    <row r="39" spans="1:9" ht="12" customHeight="1" thickBot="1">
      <c r="A39" s="27" t="s">
        <v>0</v>
      </c>
      <c r="B39" s="28" t="s">
        <v>1</v>
      </c>
      <c r="C39" s="5" t="s">
        <v>3</v>
      </c>
      <c r="D39" s="9" t="s">
        <v>4</v>
      </c>
      <c r="F39" s="19">
        <v>0</v>
      </c>
      <c r="G39" s="20">
        <v>0</v>
      </c>
      <c r="H39" s="11">
        <f t="shared" si="2"/>
        <v>0</v>
      </c>
      <c r="I39" s="12">
        <f t="shared" si="3"/>
        <v>0</v>
      </c>
    </row>
    <row r="40" spans="1:9" ht="12" customHeight="1">
      <c r="A40" s="29">
        <v>0</v>
      </c>
      <c r="B40" s="30">
        <v>0</v>
      </c>
      <c r="C40" s="6">
        <f aca="true" t="shared" si="4" ref="C40:C57">(A40*ScaleFactor+offset)*unitFactor</f>
        <v>0</v>
      </c>
      <c r="D40" s="10">
        <f aca="true" t="shared" si="5" ref="D40:D57">(B40*ScaleFactor+offset)*unitFactor</f>
        <v>0</v>
      </c>
      <c r="F40" s="45" t="s">
        <v>18</v>
      </c>
      <c r="G40" s="46"/>
      <c r="H40" s="6"/>
      <c r="I40" s="10"/>
    </row>
    <row r="41" spans="1:9" ht="12" customHeight="1">
      <c r="A41" s="21">
        <v>-10.778</v>
      </c>
      <c r="B41" s="22">
        <v>17.269</v>
      </c>
      <c r="C41" s="6">
        <f t="shared" si="4"/>
        <v>-21.556</v>
      </c>
      <c r="D41" s="10">
        <f t="shared" si="5"/>
        <v>34.538</v>
      </c>
      <c r="F41" s="17">
        <v>10</v>
      </c>
      <c r="G41" s="18">
        <v>20</v>
      </c>
      <c r="H41" s="6">
        <f aca="true" t="shared" si="6" ref="H41:I44">(F41*ScaleFactor+offset)*unitFactor</f>
        <v>20</v>
      </c>
      <c r="I41" s="10">
        <f t="shared" si="6"/>
        <v>40</v>
      </c>
    </row>
    <row r="42" spans="1:9" ht="12" customHeight="1">
      <c r="A42" s="21">
        <v>-9.561</v>
      </c>
      <c r="B42" s="22">
        <v>17.951</v>
      </c>
      <c r="C42" s="6">
        <f t="shared" si="4"/>
        <v>-19.122</v>
      </c>
      <c r="D42" s="10">
        <f t="shared" si="5"/>
        <v>35.902</v>
      </c>
      <c r="F42" s="17">
        <v>30</v>
      </c>
      <c r="G42" s="18">
        <v>40</v>
      </c>
      <c r="H42" s="6">
        <f t="shared" si="6"/>
        <v>60</v>
      </c>
      <c r="I42" s="10">
        <f t="shared" si="6"/>
        <v>80</v>
      </c>
    </row>
    <row r="43" spans="1:9" ht="12" customHeight="1">
      <c r="A43" s="21">
        <v>-6.518</v>
      </c>
      <c r="B43" s="22">
        <v>19.379</v>
      </c>
      <c r="C43" s="6">
        <f t="shared" si="4"/>
        <v>-13.036</v>
      </c>
      <c r="D43" s="10">
        <f t="shared" si="5"/>
        <v>38.758</v>
      </c>
      <c r="F43" s="17">
        <v>50</v>
      </c>
      <c r="G43" s="18">
        <v>40</v>
      </c>
      <c r="H43" s="6">
        <f t="shared" si="6"/>
        <v>100</v>
      </c>
      <c r="I43" s="10">
        <f t="shared" si="6"/>
        <v>80</v>
      </c>
    </row>
    <row r="44" spans="1:9" ht="12" customHeight="1" thickBot="1">
      <c r="A44" s="21">
        <v>-3.474</v>
      </c>
      <c r="B44" s="22">
        <v>20.49</v>
      </c>
      <c r="C44" s="6">
        <f t="shared" si="4"/>
        <v>-6.948</v>
      </c>
      <c r="D44" s="10">
        <f t="shared" si="5"/>
        <v>40.98</v>
      </c>
      <c r="F44" s="19">
        <v>70</v>
      </c>
      <c r="G44" s="20">
        <v>20</v>
      </c>
      <c r="H44" s="11">
        <f t="shared" si="6"/>
        <v>140</v>
      </c>
      <c r="I44" s="12">
        <f t="shared" si="6"/>
        <v>40</v>
      </c>
    </row>
    <row r="45" spans="1:9" ht="12" customHeight="1">
      <c r="A45" s="21">
        <v>0</v>
      </c>
      <c r="B45" s="22">
        <v>21.451</v>
      </c>
      <c r="C45" s="6">
        <f t="shared" si="4"/>
        <v>0</v>
      </c>
      <c r="D45" s="10">
        <f t="shared" si="5"/>
        <v>42.902</v>
      </c>
      <c r="F45" s="17" t="s">
        <v>19</v>
      </c>
      <c r="G45" s="18"/>
      <c r="H45" s="6"/>
      <c r="I45" s="10"/>
    </row>
    <row r="46" spans="1:9" ht="12" customHeight="1" thickBot="1">
      <c r="A46" s="21">
        <v>2.612</v>
      </c>
      <c r="B46" s="22">
        <v>21.994</v>
      </c>
      <c r="C46" s="6">
        <f t="shared" si="4"/>
        <v>5.224</v>
      </c>
      <c r="D46" s="10">
        <f t="shared" si="5"/>
        <v>43.988</v>
      </c>
      <c r="F46" s="19">
        <v>5</v>
      </c>
      <c r="G46" s="20"/>
      <c r="H46" s="11">
        <f>(F46*ScaleFactor+offset)*unitFactor</f>
        <v>10</v>
      </c>
      <c r="I46" s="12"/>
    </row>
    <row r="47" spans="1:4" ht="12" customHeight="1">
      <c r="A47" s="21">
        <v>8.699</v>
      </c>
      <c r="B47" s="22">
        <v>22.775</v>
      </c>
      <c r="C47" s="6">
        <f t="shared" si="4"/>
        <v>17.398</v>
      </c>
      <c r="D47" s="10">
        <f t="shared" si="5"/>
        <v>45.55</v>
      </c>
    </row>
    <row r="48" spans="1:4" ht="12" customHeight="1" thickBot="1">
      <c r="A48" s="21">
        <v>14.786</v>
      </c>
      <c r="B48" s="22">
        <v>23.007</v>
      </c>
      <c r="C48" s="6">
        <f t="shared" si="4"/>
        <v>29.572</v>
      </c>
      <c r="D48" s="10">
        <f t="shared" si="5"/>
        <v>46.014</v>
      </c>
    </row>
    <row r="49" spans="1:9" ht="12" customHeight="1">
      <c r="A49" s="21">
        <v>20.872</v>
      </c>
      <c r="B49" s="22">
        <v>22.803</v>
      </c>
      <c r="C49" s="6">
        <f t="shared" si="4"/>
        <v>41.744</v>
      </c>
      <c r="D49" s="10">
        <f t="shared" si="5"/>
        <v>45.606</v>
      </c>
      <c r="F49" s="15" t="s">
        <v>17</v>
      </c>
      <c r="G49" s="13"/>
      <c r="H49" s="13"/>
      <c r="I49" s="14"/>
    </row>
    <row r="50" spans="1:9" ht="12" customHeight="1">
      <c r="A50" s="21">
        <v>26.959</v>
      </c>
      <c r="B50" s="22">
        <v>22.245</v>
      </c>
      <c r="C50" s="6">
        <f t="shared" si="4"/>
        <v>53.918</v>
      </c>
      <c r="D50" s="10">
        <f t="shared" si="5"/>
        <v>44.49</v>
      </c>
      <c r="F50" s="27" t="s">
        <v>0</v>
      </c>
      <c r="G50" s="28" t="s">
        <v>1</v>
      </c>
      <c r="H50" s="5" t="s">
        <v>3</v>
      </c>
      <c r="I50" s="9" t="s">
        <v>4</v>
      </c>
    </row>
    <row r="51" spans="1:9" ht="12" customHeight="1">
      <c r="A51" s="21">
        <v>39.132</v>
      </c>
      <c r="B51" s="22">
        <v>20.294</v>
      </c>
      <c r="C51" s="6">
        <f t="shared" si="4"/>
        <v>78.264</v>
      </c>
      <c r="D51" s="10">
        <f t="shared" si="5"/>
        <v>40.588</v>
      </c>
      <c r="F51" s="25">
        <v>0</v>
      </c>
      <c r="G51" s="26">
        <v>0</v>
      </c>
      <c r="H51" s="6">
        <f aca="true" t="shared" si="7" ref="H51:H63">(F51*ScaleFactor+offset)*unitFactor</f>
        <v>0</v>
      </c>
      <c r="I51" s="10">
        <f aca="true" t="shared" si="8" ref="I51:I63">(G51*ScaleFactor+offset)*unitFactor</f>
        <v>0</v>
      </c>
    </row>
    <row r="52" spans="1:9" ht="12" customHeight="1">
      <c r="A52" s="21">
        <v>51.306</v>
      </c>
      <c r="B52" s="22">
        <v>17.493</v>
      </c>
      <c r="C52" s="6">
        <f t="shared" si="4"/>
        <v>102.612</v>
      </c>
      <c r="D52" s="10">
        <f t="shared" si="5"/>
        <v>34.986</v>
      </c>
      <c r="F52" s="17">
        <v>20</v>
      </c>
      <c r="G52" s="18">
        <v>0</v>
      </c>
      <c r="H52" s="6">
        <f t="shared" si="7"/>
        <v>40</v>
      </c>
      <c r="I52" s="10">
        <f t="shared" si="8"/>
        <v>0</v>
      </c>
    </row>
    <row r="53" spans="1:9" ht="12" customHeight="1">
      <c r="A53" s="21">
        <v>60</v>
      </c>
      <c r="B53" s="22">
        <v>15.089</v>
      </c>
      <c r="C53" s="6">
        <f t="shared" si="4"/>
        <v>120</v>
      </c>
      <c r="D53" s="10">
        <f t="shared" si="5"/>
        <v>30.178</v>
      </c>
      <c r="F53" s="17">
        <v>40</v>
      </c>
      <c r="G53" s="18">
        <v>0</v>
      </c>
      <c r="H53" s="6">
        <f t="shared" si="7"/>
        <v>80</v>
      </c>
      <c r="I53" s="10">
        <f t="shared" si="8"/>
        <v>0</v>
      </c>
    </row>
    <row r="54" spans="1:9" ht="12" customHeight="1">
      <c r="A54" s="21">
        <v>65</v>
      </c>
      <c r="B54" s="22">
        <v>13.575</v>
      </c>
      <c r="C54" s="6">
        <f t="shared" si="4"/>
        <v>130</v>
      </c>
      <c r="D54" s="10">
        <f t="shared" si="5"/>
        <v>27.15</v>
      </c>
      <c r="F54" s="17">
        <v>60</v>
      </c>
      <c r="G54" s="18">
        <v>0</v>
      </c>
      <c r="H54" s="6">
        <f t="shared" si="7"/>
        <v>120</v>
      </c>
      <c r="I54" s="10">
        <f t="shared" si="8"/>
        <v>0</v>
      </c>
    </row>
    <row r="55" spans="1:9" ht="12" customHeight="1">
      <c r="A55" s="21">
        <v>70</v>
      </c>
      <c r="B55" s="22">
        <v>11.972</v>
      </c>
      <c r="C55" s="6">
        <f t="shared" si="4"/>
        <v>140</v>
      </c>
      <c r="D55" s="10">
        <f t="shared" si="5"/>
        <v>23.944</v>
      </c>
      <c r="F55" s="17">
        <v>80</v>
      </c>
      <c r="G55" s="18">
        <v>0</v>
      </c>
      <c r="H55" s="6">
        <f t="shared" si="7"/>
        <v>160</v>
      </c>
      <c r="I55" s="10">
        <f t="shared" si="8"/>
        <v>0</v>
      </c>
    </row>
    <row r="56" spans="1:9" ht="12" customHeight="1">
      <c r="A56" s="21">
        <v>75</v>
      </c>
      <c r="B56" s="22">
        <v>10.282</v>
      </c>
      <c r="C56" s="6">
        <f t="shared" si="4"/>
        <v>150</v>
      </c>
      <c r="D56" s="10">
        <f t="shared" si="5"/>
        <v>20.564</v>
      </c>
      <c r="F56" s="17">
        <v>80</v>
      </c>
      <c r="G56" s="18">
        <v>115.15</v>
      </c>
      <c r="H56" s="6">
        <f t="shared" si="7"/>
        <v>160</v>
      </c>
      <c r="I56" s="10">
        <f t="shared" si="8"/>
        <v>230.3</v>
      </c>
    </row>
    <row r="57" spans="1:9" ht="12" customHeight="1" thickBot="1">
      <c r="A57" s="23">
        <v>80</v>
      </c>
      <c r="B57" s="24">
        <v>8.506</v>
      </c>
      <c r="C57" s="11">
        <f t="shared" si="4"/>
        <v>160</v>
      </c>
      <c r="D57" s="12">
        <f t="shared" si="5"/>
        <v>17.012</v>
      </c>
      <c r="F57" s="17">
        <v>60</v>
      </c>
      <c r="G57" s="18">
        <v>115.15</v>
      </c>
      <c r="H57" s="6">
        <f t="shared" si="7"/>
        <v>120</v>
      </c>
      <c r="I57" s="10">
        <f t="shared" si="8"/>
        <v>230.3</v>
      </c>
    </row>
    <row r="58" spans="6:9" ht="12.75">
      <c r="F58" s="17">
        <v>55</v>
      </c>
      <c r="G58" s="18">
        <v>100.15</v>
      </c>
      <c r="H58" s="6">
        <f t="shared" si="7"/>
        <v>110</v>
      </c>
      <c r="I58" s="10">
        <f t="shared" si="8"/>
        <v>200.3</v>
      </c>
    </row>
    <row r="59" spans="6:9" ht="12.75">
      <c r="F59" s="17">
        <v>40</v>
      </c>
      <c r="G59" s="18">
        <f>115.15-21.5</f>
        <v>93.65</v>
      </c>
      <c r="H59" s="6">
        <f t="shared" si="7"/>
        <v>80</v>
      </c>
      <c r="I59" s="10">
        <f t="shared" si="8"/>
        <v>187.3</v>
      </c>
    </row>
    <row r="60" spans="6:9" ht="12.75">
      <c r="F60" s="17">
        <v>25</v>
      </c>
      <c r="G60" s="18">
        <v>100.15</v>
      </c>
      <c r="H60" s="6">
        <f t="shared" si="7"/>
        <v>50</v>
      </c>
      <c r="I60" s="10">
        <f t="shared" si="8"/>
        <v>200.3</v>
      </c>
    </row>
    <row r="61" spans="6:9" ht="12.75">
      <c r="F61" s="17">
        <v>20</v>
      </c>
      <c r="G61" s="18">
        <v>115.15</v>
      </c>
      <c r="H61" s="6">
        <f t="shared" si="7"/>
        <v>40</v>
      </c>
      <c r="I61" s="10">
        <f t="shared" si="8"/>
        <v>230.3</v>
      </c>
    </row>
    <row r="62" spans="6:9" ht="12.75">
      <c r="F62" s="17">
        <v>0</v>
      </c>
      <c r="G62" s="18">
        <v>115.15</v>
      </c>
      <c r="H62" s="6">
        <f t="shared" si="7"/>
        <v>0</v>
      </c>
      <c r="I62" s="10">
        <f t="shared" si="8"/>
        <v>230.3</v>
      </c>
    </row>
    <row r="63" spans="6:9" ht="13.5" thickBot="1">
      <c r="F63" s="19">
        <v>0</v>
      </c>
      <c r="G63" s="20">
        <v>0</v>
      </c>
      <c r="H63" s="11">
        <f t="shared" si="7"/>
        <v>0</v>
      </c>
      <c r="I63" s="12">
        <f t="shared" si="8"/>
        <v>0</v>
      </c>
    </row>
    <row r="64" spans="6:9" ht="12.75">
      <c r="F64" s="45" t="s">
        <v>18</v>
      </c>
      <c r="G64" s="46"/>
      <c r="H64" s="6"/>
      <c r="I64" s="10"/>
    </row>
    <row r="65" spans="6:9" ht="12.75">
      <c r="F65" s="17">
        <v>10</v>
      </c>
      <c r="G65" s="18">
        <v>83.035</v>
      </c>
      <c r="H65" s="6">
        <f aca="true" t="shared" si="9" ref="H65:I68">(F65*ScaleFactor+offset)*unitFactor</f>
        <v>20</v>
      </c>
      <c r="I65" s="10">
        <f t="shared" si="9"/>
        <v>166.07</v>
      </c>
    </row>
    <row r="66" spans="6:9" ht="12.75">
      <c r="F66" s="17">
        <v>30</v>
      </c>
      <c r="G66" s="18">
        <v>41.78</v>
      </c>
      <c r="H66" s="6">
        <f t="shared" si="9"/>
        <v>60</v>
      </c>
      <c r="I66" s="10">
        <f t="shared" si="9"/>
        <v>83.56</v>
      </c>
    </row>
    <row r="67" spans="6:9" ht="12.75">
      <c r="F67" s="17">
        <v>50</v>
      </c>
      <c r="G67" s="18">
        <v>41.78</v>
      </c>
      <c r="H67" s="6">
        <f t="shared" si="9"/>
        <v>100</v>
      </c>
      <c r="I67" s="10">
        <f t="shared" si="9"/>
        <v>83.56</v>
      </c>
    </row>
    <row r="68" spans="6:9" ht="13.5" thickBot="1">
      <c r="F68" s="19">
        <v>70</v>
      </c>
      <c r="G68" s="20">
        <v>83.035</v>
      </c>
      <c r="H68" s="11">
        <f t="shared" si="9"/>
        <v>140</v>
      </c>
      <c r="I68" s="12">
        <f t="shared" si="9"/>
        <v>166.07</v>
      </c>
    </row>
    <row r="69" spans="6:9" ht="12.75">
      <c r="F69" s="17" t="s">
        <v>19</v>
      </c>
      <c r="G69" s="18"/>
      <c r="H69" s="6"/>
      <c r="I69" s="10"/>
    </row>
    <row r="70" spans="6:9" ht="13.5" thickBot="1">
      <c r="F70" s="19">
        <v>5</v>
      </c>
      <c r="G70" s="20"/>
      <c r="H70" s="11">
        <f>(F70*ScaleFactor+offset)*unitFactor</f>
        <v>10</v>
      </c>
      <c r="I70" s="12"/>
    </row>
  </sheetData>
  <sheetProtection sheet="1" objects="1" scenarios="1"/>
  <protectedRanges>
    <protectedRange sqref="B7:B10" name="Range1"/>
  </protectedRanges>
  <printOptions/>
  <pageMargins left="0.7480314960629921" right="0.7480314960629921" top="0.66" bottom="0.8" header="0.5118110236220472" footer="0.54"/>
  <pageSetup fitToHeight="1" fitToWidth="1" orientation="portrait" scale="75" r:id="rId1"/>
  <headerFooter alignWithMargins="0">
    <oddFooter>&amp;L&amp;8&amp;F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2"/>
  <sheetViews>
    <sheetView zoomScale="70" zoomScaleNormal="70" workbookViewId="0" topLeftCell="A1">
      <selection activeCell="AS16" sqref="AS16"/>
    </sheetView>
  </sheetViews>
  <sheetFormatPr defaultColWidth="11.421875" defaultRowHeight="12.75"/>
  <cols>
    <col min="1" max="13" width="2.00390625" style="0" customWidth="1"/>
    <col min="14" max="14" width="13.57421875" style="0" customWidth="1"/>
    <col min="15" max="22" width="2.00390625" style="0" customWidth="1"/>
    <col min="23" max="23" width="2.57421875" style="0" customWidth="1"/>
    <col min="24" max="26" width="1.28515625" style="0" customWidth="1"/>
    <col min="27" max="27" width="0.5625" style="0" customWidth="1"/>
    <col min="28" max="28" width="0.71875" style="0" customWidth="1"/>
    <col min="29" max="29" width="0.5625" style="0" customWidth="1"/>
    <col min="30" max="30" width="2.7109375" style="0" customWidth="1"/>
    <col min="31" max="31" width="2.00390625" style="0" customWidth="1"/>
    <col min="32" max="32" width="18.421875" style="0" customWidth="1"/>
    <col min="33" max="57" width="2.00390625" style="0" customWidth="1"/>
    <col min="58" max="16384" width="9.140625" style="0" customWidth="1"/>
  </cols>
  <sheetData>
    <row r="1" spans="1:32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3" t="str">
        <f>TEXT(Data!C18,"0,000")&amp;"     "&amp;TEXT(Data!D18,"0,000")</f>
        <v>-21,556     34,538</v>
      </c>
    </row>
    <row r="5" spans="1:52" s="32" customFormat="1" ht="12" customHeight="1">
      <c r="A5" s="54"/>
      <c r="B5" s="54"/>
      <c r="C5" s="55"/>
      <c r="D5" s="55"/>
      <c r="E5" s="56"/>
      <c r="F5" s="55"/>
      <c r="G5" s="56"/>
      <c r="H5" s="55"/>
      <c r="I5" s="55"/>
      <c r="J5" s="55"/>
      <c r="K5" s="56"/>
      <c r="L5" s="55"/>
      <c r="M5" s="56"/>
      <c r="N5" s="56"/>
      <c r="O5" s="56"/>
      <c r="P5" s="55"/>
      <c r="Q5" s="55"/>
      <c r="R5" s="55"/>
      <c r="S5" s="55"/>
      <c r="T5" s="55"/>
      <c r="U5" s="56"/>
      <c r="V5" s="55"/>
      <c r="W5" s="55"/>
      <c r="X5" s="55"/>
      <c r="Y5" s="57"/>
      <c r="Z5" s="57"/>
      <c r="AA5" s="57"/>
      <c r="AB5" s="57"/>
      <c r="AC5" s="57"/>
      <c r="AD5" s="57"/>
      <c r="AE5" s="57"/>
      <c r="AF5" s="53" t="str">
        <f>TEXT(Data!C19,"0,000")&amp;"     "&amp;TEXT(Data!D19,"0,000")</f>
        <v>-19,122     35,902</v>
      </c>
      <c r="AG5" s="31"/>
      <c r="AH5" s="31"/>
      <c r="AI5" s="31"/>
      <c r="AJ5" s="31"/>
      <c r="AL5" s="31"/>
      <c r="AM5" s="31"/>
      <c r="AO5" s="31"/>
      <c r="AP5" s="31"/>
      <c r="AQ5" s="31"/>
      <c r="AR5" s="31"/>
      <c r="AT5" s="31"/>
      <c r="AU5" s="31"/>
      <c r="AV5" s="31"/>
      <c r="AW5" s="31"/>
      <c r="AX5" s="31"/>
      <c r="AY5" s="31"/>
      <c r="AZ5" s="31"/>
    </row>
    <row r="6" spans="1:32" ht="15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8"/>
      <c r="AA6" s="58"/>
      <c r="AB6" s="58"/>
      <c r="AC6" s="58"/>
      <c r="AD6" s="58"/>
      <c r="AE6" s="58"/>
      <c r="AF6" s="53" t="str">
        <f>TEXT(Data!C20,"0,000")&amp;"     "&amp;TEXT(Data!D20,"0,000")</f>
        <v>-13,036     38,758</v>
      </c>
    </row>
    <row r="7" spans="1:32" ht="18.75" customHeight="1">
      <c r="A7" s="51"/>
      <c r="B7" s="51"/>
      <c r="C7" s="51"/>
      <c r="D7" s="53" t="str">
        <f>TEXT(Data!H17,"0,000")&amp;"     "&amp;TEXT(Data!I17,"0,000")</f>
        <v>0,000     -69,022</v>
      </c>
      <c r="E7" s="51"/>
      <c r="F7" s="51"/>
      <c r="G7" s="51"/>
      <c r="H7" s="51"/>
      <c r="I7" s="51"/>
      <c r="J7" s="51"/>
      <c r="K7" s="51"/>
      <c r="L7" s="51"/>
      <c r="M7" s="51"/>
      <c r="N7" s="59" t="s">
        <v>9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8"/>
      <c r="AB7" s="58"/>
      <c r="AC7" s="58"/>
      <c r="AD7" s="58"/>
      <c r="AE7" s="58"/>
      <c r="AF7" s="53" t="str">
        <f>TEXT(Data!C21,"0,000")&amp;"     "&amp;TEXT(Data!D21,"0,000")</f>
        <v>-6,948     40,980</v>
      </c>
    </row>
    <row r="8" spans="1:32" ht="19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8"/>
      <c r="AF8" s="53" t="str">
        <f>TEXT(Data!C22,"0,000")&amp;"     "&amp;TEXT(Data!D22,"0,000")</f>
        <v>0,000     42,902</v>
      </c>
    </row>
    <row r="9" spans="1:32" ht="12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60"/>
      <c r="AC9" s="52"/>
      <c r="AD9" s="58"/>
      <c r="AE9" s="58"/>
      <c r="AF9" s="53" t="str">
        <f>TEXT(Data!C23,"0,000")&amp;"     "&amp;TEXT(Data!D23,"0,000")</f>
        <v>5,224     43,988</v>
      </c>
    </row>
    <row r="10" spans="1:32" ht="37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60"/>
      <c r="AC10" s="60"/>
      <c r="AD10" s="52"/>
      <c r="AE10" s="58"/>
      <c r="AF10" s="53" t="str">
        <f>TEXT(Data!C24,"0,000")&amp;"     "&amp;TEXT(Data!D24,"0,000")</f>
        <v>17,398     45,550</v>
      </c>
    </row>
    <row r="11" spans="1:32" ht="36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60"/>
      <c r="AC11" s="60"/>
      <c r="AD11" s="58"/>
      <c r="AE11" s="58"/>
      <c r="AF11" s="53" t="str">
        <f>TEXT(Data!C25,"0,000")&amp;"     "&amp;TEXT(Data!D25,"0,000")</f>
        <v>29,572     46,014</v>
      </c>
    </row>
    <row r="12" spans="1:32" ht="36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60"/>
      <c r="AC12" s="60"/>
      <c r="AD12" s="58"/>
      <c r="AE12" s="58"/>
      <c r="AF12" s="53" t="str">
        <f>TEXT(Data!C26,"0,000")&amp;"     "&amp;TEXT(Data!D26,"0,000")</f>
        <v>41,746     45,606</v>
      </c>
    </row>
    <row r="13" spans="1:32" ht="37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 t="s">
        <v>14</v>
      </c>
      <c r="M13" s="51"/>
      <c r="N13" s="51"/>
      <c r="O13" s="51"/>
      <c r="P13" s="51"/>
      <c r="Q13" s="51" t="s">
        <v>13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60"/>
      <c r="AC13" s="60"/>
      <c r="AD13" s="58"/>
      <c r="AE13" s="58"/>
      <c r="AF13" s="53" t="str">
        <f>TEXT(Data!C27,"0,000")&amp;"     "&amp;TEXT(Data!D27,"0,000")</f>
        <v>53,918     44,490</v>
      </c>
    </row>
    <row r="14" spans="1:32" ht="68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52"/>
      <c r="AC14" s="52"/>
      <c r="AD14" s="58"/>
      <c r="AE14" s="58"/>
      <c r="AF14" s="53" t="str">
        <f>TEXT(Data!C28,"0,000")&amp;"     "&amp;TEXT(Data!D28,"0,000")</f>
        <v>78,266     40,588</v>
      </c>
    </row>
    <row r="15" spans="1:32" ht="58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  <c r="Z15" s="52"/>
      <c r="AA15" s="52"/>
      <c r="AB15" s="52"/>
      <c r="AC15" s="52"/>
      <c r="AD15" s="58"/>
      <c r="AE15" s="58"/>
      <c r="AF15" s="53" t="str">
        <f>TEXT(Data!C29,"0,000")&amp;"     "&amp;TEXT(Data!D29,"0,000")</f>
        <v>102,612     34,986</v>
      </c>
    </row>
    <row r="16" spans="1:32" ht="80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52"/>
      <c r="Y16" s="52"/>
      <c r="Z16" s="52"/>
      <c r="AA16" s="52"/>
      <c r="AB16" s="52"/>
      <c r="AC16" s="52"/>
      <c r="AD16" s="52"/>
      <c r="AE16" s="58"/>
      <c r="AF16" s="53" t="str">
        <f>TEXT(Data!C30,"0,000")&amp;"     "&amp;TEXT(Data!D30,"0,000")</f>
        <v>126,960     28,090</v>
      </c>
    </row>
    <row r="17" spans="1:32" ht="72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60"/>
      <c r="T17" s="60"/>
      <c r="U17" s="51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3" t="str">
        <f>TEXT(Data!C31,"0,000")&amp;"     "&amp;TEXT(Data!D31,"0,000")</f>
        <v>151,306     20,110</v>
      </c>
    </row>
    <row r="18" spans="1:32" ht="70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2"/>
      <c r="T18" s="52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3" t="str">
        <f>TEXT(Data!C32,"0,000")&amp;"     "&amp;TEXT(Data!D32,"0,000")</f>
        <v>175,654     11,100</v>
      </c>
    </row>
    <row r="19" spans="1:32" ht="43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/>
      <c r="R19" s="52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3" t="str">
        <f>TEXT(Data!C33,"0,000")&amp;"     "&amp;TEXT(Data!D33,"0,000")</f>
        <v>187,826     6,184</v>
      </c>
    </row>
    <row r="20" spans="1:32" ht="46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2"/>
      <c r="Q20" s="58"/>
      <c r="R20" s="52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3" t="str">
        <f>TEXT(Data!C34,"0,000")&amp;"     "&amp;TEXT(Data!D34,"0,000")</f>
        <v>200,000     0,966</v>
      </c>
    </row>
    <row r="21" spans="1:32" ht="12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3"/>
    </row>
    <row r="22" spans="1:32" ht="18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3"/>
    </row>
    <row r="23" ht="12" customHeight="1">
      <c r="AF23" s="35"/>
    </row>
    <row r="24" ht="18.75" customHeight="1">
      <c r="AF24" s="35"/>
    </row>
    <row r="25" ht="12" customHeight="1">
      <c r="AF25" s="35"/>
    </row>
    <row r="26" ht="12" customHeight="1">
      <c r="AF26" s="35"/>
    </row>
    <row r="27" ht="12" customHeight="1">
      <c r="AF27" s="35"/>
    </row>
    <row r="28" ht="12" customHeight="1">
      <c r="AF28" s="34"/>
    </row>
    <row r="29" ht="12" customHeight="1">
      <c r="AF29" s="34"/>
    </row>
    <row r="30" ht="12" customHeight="1"/>
    <row r="31" ht="12" customHeight="1"/>
    <row r="32" ht="12" customHeight="1"/>
    <row r="33" spans="3:56" ht="12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ht="12" customHeight="1"/>
    <row r="35" ht="12" customHeight="1"/>
    <row r="36" ht="12" customHeight="1"/>
    <row r="37" ht="12" customHeight="1"/>
    <row r="38" ht="12" customHeight="1"/>
    <row r="39" ht="12" customHeight="1">
      <c r="AF39" s="34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.75">
      <c r="E71" t="str">
        <f>Data!C58&amp;"  "&amp;Data!D58</f>
        <v>  </v>
      </c>
    </row>
    <row r="72" ht="12.75">
      <c r="E72" t="str">
        <f>Data!C59&amp;"  "&amp;Data!D59</f>
        <v>  </v>
      </c>
    </row>
  </sheetData>
  <sheetProtection sheet="1" objects="1" scenarios="1"/>
  <printOptions/>
  <pageMargins left="0.75" right="0.75" top="1" bottom="1" header="0.5" footer="0.5"/>
  <pageSetup fitToHeight="1" fitToWidth="1" orientation="portrait" scale="91" r:id="rId4"/>
  <headerFooter alignWithMargins="0">
    <oddHeader>&amp;CFlowform FF03A from Harald Prizler</oddHeader>
    <oddFooter>&amp;L&amp;F
&amp;D</oddFooter>
  </headerFooter>
  <drawing r:id="rId3"/>
  <legacyDrawing r:id="rId2"/>
  <oleObjects>
    <oleObject progId="Visio.Drawing.6" shapeId="8556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2"/>
  <sheetViews>
    <sheetView zoomScale="70" zoomScaleNormal="70" workbookViewId="0" topLeftCell="A12">
      <selection activeCell="AP15" sqref="AP15"/>
    </sheetView>
  </sheetViews>
  <sheetFormatPr defaultColWidth="11.421875" defaultRowHeight="12.75"/>
  <cols>
    <col min="1" max="13" width="2.00390625" style="0" customWidth="1"/>
    <col min="14" max="14" width="13.57421875" style="0" customWidth="1"/>
    <col min="15" max="22" width="2.00390625" style="0" customWidth="1"/>
    <col min="23" max="23" width="2.57421875" style="0" customWidth="1"/>
    <col min="24" max="26" width="1.28515625" style="0" customWidth="1"/>
    <col min="27" max="27" width="0.5625" style="0" customWidth="1"/>
    <col min="28" max="28" width="0.71875" style="0" customWidth="1"/>
    <col min="29" max="29" width="0.5625" style="0" customWidth="1"/>
    <col min="30" max="30" width="2.7109375" style="0" customWidth="1"/>
    <col min="31" max="31" width="2.00390625" style="0" customWidth="1"/>
    <col min="32" max="32" width="18.421875" style="0" customWidth="1"/>
    <col min="33" max="57" width="2.00390625" style="0" customWidth="1"/>
    <col min="58" max="16384" width="9.140625" style="0" customWidth="1"/>
  </cols>
  <sheetData>
    <row r="1" spans="1:32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3" t="str">
        <f>TEXT(Data!C41,"0,000")&amp;"     "&amp;TEXT(Data!D41,"0,000")</f>
        <v>-21,556     34,538</v>
      </c>
    </row>
    <row r="5" spans="1:52" s="32" customFormat="1" ht="12" customHeight="1">
      <c r="A5" s="54"/>
      <c r="B5" s="54"/>
      <c r="C5" s="55"/>
      <c r="D5" s="55"/>
      <c r="E5" s="56"/>
      <c r="F5" s="55"/>
      <c r="G5" s="56"/>
      <c r="H5" s="55"/>
      <c r="I5" s="55"/>
      <c r="J5" s="55"/>
      <c r="K5" s="56"/>
      <c r="L5" s="55"/>
      <c r="M5" s="56"/>
      <c r="N5" s="56"/>
      <c r="O5" s="56"/>
      <c r="P5" s="55"/>
      <c r="Q5" s="55"/>
      <c r="R5" s="55"/>
      <c r="S5" s="55"/>
      <c r="T5" s="55"/>
      <c r="U5" s="56"/>
      <c r="V5" s="55"/>
      <c r="W5" s="55"/>
      <c r="X5" s="55"/>
      <c r="Y5" s="57"/>
      <c r="Z5" s="57"/>
      <c r="AA5" s="57"/>
      <c r="AB5" s="57"/>
      <c r="AC5" s="57"/>
      <c r="AD5" s="57"/>
      <c r="AE5" s="57"/>
      <c r="AF5" s="53" t="str">
        <f>TEXT(Data!C42,"0,000")&amp;"     "&amp;TEXT(Data!D42,"0,000")</f>
        <v>-19,122     35,902</v>
      </c>
      <c r="AG5" s="31"/>
      <c r="AH5" s="31"/>
      <c r="AI5" s="31"/>
      <c r="AJ5" s="31"/>
      <c r="AL5" s="31"/>
      <c r="AM5" s="31"/>
      <c r="AO5" s="31"/>
      <c r="AP5" s="31"/>
      <c r="AQ5" s="31"/>
      <c r="AR5" s="31"/>
      <c r="AT5" s="31"/>
      <c r="AU5" s="31"/>
      <c r="AV5" s="31"/>
      <c r="AW5" s="31"/>
      <c r="AX5" s="31"/>
      <c r="AY5" s="31"/>
      <c r="AZ5" s="31"/>
    </row>
    <row r="6" spans="1:32" ht="15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8"/>
      <c r="AA6" s="58"/>
      <c r="AB6" s="58"/>
      <c r="AC6" s="58"/>
      <c r="AD6" s="58"/>
      <c r="AE6" s="58"/>
      <c r="AF6" s="53" t="str">
        <f>TEXT(Data!C43,"0,000")&amp;"     "&amp;TEXT(Data!D43,"0,000")</f>
        <v>-13,036     38,758</v>
      </c>
    </row>
    <row r="7" spans="1:32" ht="18.75" customHeight="1">
      <c r="A7" s="51"/>
      <c r="B7" s="51"/>
      <c r="C7" s="51"/>
      <c r="D7" s="53" t="str">
        <f>TEXT(Data!H17,"0,000")&amp;"     "&amp;TEXT(Data!I17,"0,000")</f>
        <v>0,000     -69,022</v>
      </c>
      <c r="E7" s="51"/>
      <c r="F7" s="51"/>
      <c r="G7" s="51"/>
      <c r="H7" s="51"/>
      <c r="I7" s="51"/>
      <c r="J7" s="51"/>
      <c r="K7" s="51"/>
      <c r="L7" s="51"/>
      <c r="M7" s="51"/>
      <c r="N7" s="59" t="s">
        <v>9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8"/>
      <c r="AB7" s="58"/>
      <c r="AC7" s="58"/>
      <c r="AD7" s="58"/>
      <c r="AE7" s="58"/>
      <c r="AF7" s="53" t="str">
        <f>TEXT(Data!C44,"0,000")&amp;"     "&amp;TEXT(Data!D44,"0,000")</f>
        <v>-6,948     40,980</v>
      </c>
    </row>
    <row r="8" spans="1:32" ht="19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8"/>
      <c r="AF8" s="53" t="str">
        <f>TEXT(Data!C45,"0,000")&amp;"     "&amp;TEXT(Data!D45,"0,000")</f>
        <v>0,000     42,902</v>
      </c>
    </row>
    <row r="9" spans="1:32" ht="12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60"/>
      <c r="AC9" s="52"/>
      <c r="AD9" s="58"/>
      <c r="AE9" s="58"/>
      <c r="AF9" s="53" t="str">
        <f>TEXT(Data!C46,"0,000")&amp;"     "&amp;TEXT(Data!D46,"0,000")</f>
        <v>5,224     43,988</v>
      </c>
    </row>
    <row r="10" spans="1:32" ht="37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60"/>
      <c r="AC10" s="60"/>
      <c r="AD10" s="52"/>
      <c r="AE10" s="58"/>
      <c r="AF10" s="53" t="str">
        <f>TEXT(Data!C47,"0,000")&amp;"     "&amp;TEXT(Data!D47,"0,000")</f>
        <v>17,398     45,550</v>
      </c>
    </row>
    <row r="11" spans="1:32" ht="36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60"/>
      <c r="AC11" s="60"/>
      <c r="AD11" s="58"/>
      <c r="AE11" s="58"/>
      <c r="AF11" s="53" t="str">
        <f>TEXT(Data!C48,"0,000")&amp;"     "&amp;TEXT(Data!D48,"0,000")</f>
        <v>29,572     46,014</v>
      </c>
    </row>
    <row r="12" spans="1:32" ht="36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60"/>
      <c r="AC12" s="60"/>
      <c r="AD12" s="58"/>
      <c r="AE12" s="58"/>
      <c r="AF12" s="53" t="str">
        <f>TEXT(Data!C49,"0,000")&amp;"     "&amp;TEXT(Data!D49,"0,000")</f>
        <v>41,744     45,606</v>
      </c>
    </row>
    <row r="13" spans="1:32" ht="37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 t="s">
        <v>11</v>
      </c>
      <c r="M13" s="51"/>
      <c r="N13" s="51"/>
      <c r="O13" s="51"/>
      <c r="P13" s="51"/>
      <c r="Q13" s="51" t="s">
        <v>12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60"/>
      <c r="AC13" s="60"/>
      <c r="AD13" s="58"/>
      <c r="AE13" s="58"/>
      <c r="AF13" s="53" t="str">
        <f>TEXT(Data!C50,"0,000")&amp;"     "&amp;TEXT(Data!D50,"0,000")</f>
        <v>53,918     44,490</v>
      </c>
    </row>
    <row r="14" spans="1:32" ht="68.2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52"/>
      <c r="AC14" s="52"/>
      <c r="AD14" s="58"/>
      <c r="AE14" s="58"/>
      <c r="AF14" s="53" t="str">
        <f>TEXT(Data!C51,"0,000")&amp;"     "&amp;TEXT(Data!D51,"0,000")</f>
        <v>78,264     40,588</v>
      </c>
    </row>
    <row r="15" spans="1:32" ht="58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  <c r="Z15" s="52"/>
      <c r="AA15" s="52"/>
      <c r="AB15" s="52"/>
      <c r="AC15" s="52"/>
      <c r="AD15" s="58"/>
      <c r="AE15" s="58"/>
      <c r="AF15" s="53" t="str">
        <f>TEXT(Data!C52,"0,000")&amp;"     "&amp;TEXT(Data!D52,"0,000")</f>
        <v>102,612     34,986</v>
      </c>
    </row>
    <row r="16" spans="1:32" ht="73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52"/>
      <c r="Y16" s="52"/>
      <c r="Z16" s="52"/>
      <c r="AA16" s="52"/>
      <c r="AB16" s="52"/>
      <c r="AC16" s="52"/>
      <c r="AD16" s="52"/>
      <c r="AE16" s="58"/>
      <c r="AF16" s="53" t="str">
        <f>TEXT(Data!C53,"0,000")&amp;"     "&amp;TEXT(Data!D53,"0,000")</f>
        <v>120,000     30,178</v>
      </c>
    </row>
    <row r="17" spans="1:32" ht="30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62" t="str">
        <f>TEXT(Data!C54,"0,000")&amp;"     "&amp;TEXT(Data!D54,"0,000")&amp;" -&gt; LINES OR STRIPS"</f>
        <v>130,000     27,150 -&gt; LINES OR STRIPS</v>
      </c>
    </row>
    <row r="18" spans="1:32" ht="30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62" t="str">
        <f>TEXT(Data!C55,"0,000")&amp;"     "&amp;TEXT(Data!D55,"0,000")&amp;" -&gt; LINES OR STRIPS"</f>
        <v>140,000     23,944 -&gt; LINES OR STRIPS</v>
      </c>
    </row>
    <row r="19" spans="1:32" ht="30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62" t="str">
        <f>TEXT(Data!C56,"0,000")&amp;"     "&amp;TEXT(Data!D56,"0,000")&amp;" -&gt; LINES OR STRIPS"</f>
        <v>150,000     20,564 -&gt; LINES OR STRIPS</v>
      </c>
    </row>
    <row r="20" spans="1:32" ht="30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62" t="str">
        <f>TEXT(Data!C57,"0,000")&amp;"     "&amp;TEXT(Data!D57,"0,000")&amp;" -&gt; LINES OR STRIPS"</f>
        <v>160,000     17,012 -&gt; LINES OR STRIPS</v>
      </c>
    </row>
    <row r="21" spans="1:32" ht="12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61"/>
    </row>
    <row r="22" spans="1:32" ht="18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61"/>
    </row>
    <row r="23" spans="1:32" ht="12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61"/>
    </row>
    <row r="24" spans="1:32" ht="18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61"/>
    </row>
    <row r="25" spans="1:32" ht="12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61"/>
    </row>
    <row r="26" spans="1:32" ht="12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61"/>
    </row>
    <row r="27" spans="1:32" ht="12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61"/>
    </row>
    <row r="28" spans="1:32" ht="12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61"/>
    </row>
    <row r="29" spans="1:32" ht="12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61"/>
    </row>
    <row r="30" ht="12" customHeight="1"/>
    <row r="31" ht="12" customHeight="1"/>
    <row r="32" ht="12" customHeight="1"/>
    <row r="33" spans="3:56" ht="12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ht="12" customHeight="1"/>
    <row r="35" ht="12" customHeight="1"/>
    <row r="36" ht="12" customHeight="1"/>
    <row r="37" ht="12" customHeight="1"/>
    <row r="38" ht="12" customHeight="1"/>
    <row r="39" ht="12" customHeight="1">
      <c r="AF39" s="34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.75">
      <c r="E71" t="str">
        <f>Data!C58&amp;"  "&amp;Data!D58</f>
        <v>  </v>
      </c>
    </row>
    <row r="72" ht="12.75">
      <c r="E72" t="str">
        <f>Data!C59&amp;"  "&amp;Data!D59</f>
        <v>  </v>
      </c>
    </row>
  </sheetData>
  <sheetProtection sheet="1" objects="1" scenarios="1"/>
  <printOptions/>
  <pageMargins left="0.75" right="0.75" top="0.67" bottom="0.86" header="0.55" footer="0.54"/>
  <pageSetup fitToHeight="1" fitToWidth="1" orientation="portrait" scale="92" r:id="rId4"/>
  <headerFooter alignWithMargins="0">
    <oddHeader>&amp;CFlowform FF03A from Harald Prinzler</oddHeader>
    <oddFooter>&amp;L&amp;F
&amp;D</oddFooter>
  </headerFooter>
  <drawing r:id="rId3"/>
  <legacyDrawing r:id="rId2"/>
  <oleObjects>
    <oleObject progId="Visio.Drawing.6" shapeId="76576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64"/>
  <sheetViews>
    <sheetView zoomScale="70" zoomScaleNormal="70" workbookViewId="0" topLeftCell="A1">
      <selection activeCell="O7" sqref="O7"/>
    </sheetView>
  </sheetViews>
  <sheetFormatPr defaultColWidth="11.421875" defaultRowHeight="12.75"/>
  <cols>
    <col min="1" max="1" width="9.140625" style="32" customWidth="1"/>
    <col min="2" max="2" width="11.421875" style="32" customWidth="1"/>
    <col min="3" max="3" width="6.57421875" style="32" customWidth="1"/>
    <col min="4" max="4" width="10.00390625" style="32" customWidth="1"/>
    <col min="5" max="5" width="9.140625" style="32" customWidth="1"/>
    <col min="6" max="6" width="3.28125" style="32" customWidth="1"/>
    <col min="7" max="7" width="8.8515625" style="32" customWidth="1"/>
    <col min="8" max="8" width="12.7109375" style="32" customWidth="1"/>
    <col min="9" max="9" width="4.140625" style="32" customWidth="1"/>
    <col min="10" max="10" width="5.421875" style="32" customWidth="1"/>
    <col min="11" max="11" width="12.140625" style="32" customWidth="1"/>
    <col min="12" max="12" width="4.140625" style="32" customWidth="1"/>
    <col min="13" max="13" width="5.00390625" style="32" customWidth="1"/>
    <col min="14" max="14" width="12.28125" style="32" customWidth="1"/>
    <col min="15" max="16384" width="9.140625" style="32" customWidth="1"/>
  </cols>
  <sheetData>
    <row r="1" ht="11.25"/>
    <row r="2" ht="11.25"/>
    <row r="3" ht="11.25"/>
    <row r="4" ht="11.25"/>
    <row r="5" ht="11.25"/>
    <row r="6" ht="11.25"/>
    <row r="7" ht="11.25"/>
    <row r="8" ht="18">
      <c r="G8" s="50" t="s">
        <v>22</v>
      </c>
    </row>
    <row r="9" spans="1:14" ht="12.75">
      <c r="A9" s="51"/>
      <c r="B9" s="51"/>
      <c r="C9" s="63" t="str">
        <f>TEXT(Data!H27,"0,000")&amp;"     "&amp;TEXT(Data!I27,"0,000")</f>
        <v>0,000     0,000</v>
      </c>
      <c r="D9" s="51"/>
      <c r="E9" s="53" t="str">
        <f>TEXT(Data!H28,"0,000")&amp;"     "&amp;TEXT(Data!I28,"0,000")</f>
        <v>40,000     0,000</v>
      </c>
      <c r="F9" s="51"/>
      <c r="G9" s="51"/>
      <c r="H9" s="53" t="str">
        <f>TEXT(Data!H29,"0,000")&amp;"     "&amp;TEXT(Data!I29,"0,000")</f>
        <v>80,000     0,000</v>
      </c>
      <c r="I9" s="51"/>
      <c r="J9" s="51"/>
      <c r="K9" s="53" t="str">
        <f>TEXT(Data!H30,"0,000")&amp;"     "&amp;TEXT(Data!I30,"0,000")</f>
        <v>120,000     0,000</v>
      </c>
      <c r="L9" s="51"/>
      <c r="M9" s="51"/>
      <c r="N9" s="53" t="str">
        <f>TEXT(Data!H31,"0,000")&amp;"     "&amp;TEXT(Data!I31,"0,000")</f>
        <v>160,000     0,000</v>
      </c>
    </row>
    <row r="10" ht="11.25"/>
    <row r="11" ht="11.25"/>
    <row r="12" ht="11.25"/>
    <row r="13" ht="11.25"/>
    <row r="14" ht="11.25"/>
    <row r="15" ht="11.25"/>
    <row r="16" ht="11.25"/>
    <row r="17" spans="1:14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2.75">
      <c r="A18" s="64" t="s">
        <v>20</v>
      </c>
      <c r="B18" s="53" t="str">
        <f>TEXT(Data!H46,"0,000")</f>
        <v>10,000</v>
      </c>
      <c r="C18" s="51"/>
      <c r="D18" s="53" t="str">
        <f>TEXT(Data!H41,"0,000")&amp;"     "&amp;TEXT(Data!I41,"0,000")</f>
        <v>20,000     40,000</v>
      </c>
      <c r="E18" s="51"/>
      <c r="F18" s="51"/>
      <c r="G18" s="51"/>
      <c r="H18" s="51"/>
      <c r="I18" s="51"/>
      <c r="J18" s="51"/>
      <c r="K18" s="51"/>
      <c r="L18" s="53" t="str">
        <f>TEXT(Data!H44,"0,000")&amp;"     "&amp;TEXT(Data!I44,"0,000")</f>
        <v>140,000     40,000</v>
      </c>
      <c r="M18" s="51"/>
      <c r="N18" s="51"/>
    </row>
    <row r="19" ht="11.25"/>
    <row r="20" ht="11.25"/>
    <row r="21" ht="11.25">
      <c r="B21" s="35"/>
    </row>
    <row r="22" ht="11.25">
      <c r="B22" s="35"/>
    </row>
    <row r="23" ht="11.25"/>
    <row r="24" ht="11.25"/>
    <row r="25" ht="11.25"/>
    <row r="26" ht="11.25"/>
    <row r="27" ht="11.25"/>
    <row r="28" ht="11.25"/>
    <row r="29" spans="1:11" ht="12.75">
      <c r="A29" s="51"/>
      <c r="B29" s="51"/>
      <c r="C29" s="51"/>
      <c r="D29" s="51"/>
      <c r="E29" s="51"/>
      <c r="F29" s="51"/>
      <c r="G29" s="53" t="str">
        <f>TEXT(Data!H42,"0,000")&amp;"     "&amp;TEXT(Data!I42,"0,000")</f>
        <v>60,000     80,000</v>
      </c>
      <c r="H29" s="51"/>
      <c r="I29" s="53" t="str">
        <f>TEXT(Data!H43,"0,000")&amp;"     "&amp;TEXT(Data!I43,"0,000")</f>
        <v>100,000     80,000</v>
      </c>
      <c r="J29" s="51"/>
      <c r="K29" s="51"/>
    </row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spans="2:14" ht="12.75">
      <c r="B54" s="51"/>
      <c r="C54" s="51"/>
      <c r="D54" s="51"/>
      <c r="E54" s="51"/>
      <c r="F54" s="51"/>
      <c r="G54" s="51"/>
      <c r="H54" s="53" t="str">
        <f>TEXT(Data!H35,"0,000")&amp;"     "&amp;TEXT(Data!I35,"0,000")</f>
        <v>80,000     160,000</v>
      </c>
      <c r="I54" s="51"/>
      <c r="J54" s="51"/>
      <c r="K54" s="51"/>
      <c r="L54" s="51"/>
      <c r="M54" s="51"/>
      <c r="N54" s="51"/>
    </row>
    <row r="55" spans="2:14" ht="12.7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2:14" ht="12.75">
      <c r="B56" s="51"/>
      <c r="C56" s="51"/>
      <c r="D56" s="51"/>
      <c r="E56" s="51"/>
      <c r="F56" s="65" t="str">
        <f>TEXT(Data!H36,"0,000")&amp;"     "&amp;TEXT(Data!I36,"0,000")</f>
        <v>50,000     170,000</v>
      </c>
      <c r="G56" s="51"/>
      <c r="H56" s="51"/>
      <c r="I56" s="51"/>
      <c r="J56" s="63" t="str">
        <f>TEXT(Data!H34,"0,000")&amp;"     "&amp;TEXT(Data!I34,"0,000")</f>
        <v>110,000     170,000</v>
      </c>
      <c r="K56" s="51"/>
      <c r="L56" s="51"/>
      <c r="M56" s="51"/>
      <c r="N56" s="51"/>
    </row>
    <row r="57" spans="2:14" ht="12.7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2:14" ht="12.7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2:14" ht="12.7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2:14" ht="12.7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2:14" ht="12.7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2:14" ht="12.7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2:14" ht="12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2:14" ht="12.75">
      <c r="B64" s="51"/>
      <c r="C64" s="63" t="str">
        <f>TEXT(Data!H38,"0,000")&amp;"     "&amp;TEXT(Data!I38,"0,000")</f>
        <v>0,000     200,000</v>
      </c>
      <c r="D64" s="51"/>
      <c r="E64" s="53" t="str">
        <f>TEXT(Data!H37,"0,000")&amp;"     "&amp;TEXT(Data!I37,"0,000")</f>
        <v>40,000     200,000</v>
      </c>
      <c r="F64" s="51"/>
      <c r="G64" s="51"/>
      <c r="H64" s="51"/>
      <c r="I64" s="51"/>
      <c r="J64" s="51"/>
      <c r="K64" s="53" t="str">
        <f>TEXT(Data!H33,"0,000")&amp;"     "&amp;TEXT(Data!I33,"0,000")</f>
        <v>120,000     200,000</v>
      </c>
      <c r="L64" s="51"/>
      <c r="M64" s="51"/>
      <c r="N64" s="53" t="str">
        <f>TEXT(Data!H32,"0,000")&amp;"     "&amp;TEXT(Data!I32,"0,000")</f>
        <v>160,000     200,000</v>
      </c>
    </row>
  </sheetData>
  <sheetProtection sheet="1" objects="1" scenarios="1"/>
  <printOptions/>
  <pageMargins left="0.33" right="0.35" top="1.11" bottom="0.84" header="0.5" footer="0.5"/>
  <pageSetup fitToHeight="1" fitToWidth="1" orientation="portrait" scale="81" r:id="rId4"/>
  <headerFooter alignWithMargins="0">
    <oddHeader>&amp;CFlowform FF03A from Harald Prinzler</oddHeader>
    <oddFooter>&amp;L&amp;F
&amp;D</oddFooter>
  </headerFooter>
  <drawing r:id="rId3"/>
  <legacyDrawing r:id="rId2"/>
  <oleObjects>
    <oleObject progId="Visio.Drawing.6" shapeId="1046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70"/>
  <sheetViews>
    <sheetView zoomScale="70" zoomScaleNormal="70" workbookViewId="0" topLeftCell="A1">
      <selection activeCell="S66" sqref="S66"/>
    </sheetView>
  </sheetViews>
  <sheetFormatPr defaultColWidth="11.421875" defaultRowHeight="12.75"/>
  <cols>
    <col min="1" max="1" width="6.421875" style="32" customWidth="1"/>
    <col min="2" max="2" width="14.28125" style="32" customWidth="1"/>
    <col min="3" max="3" width="6.57421875" style="32" customWidth="1"/>
    <col min="4" max="4" width="10.00390625" style="32" customWidth="1"/>
    <col min="5" max="5" width="6.28125" style="32" customWidth="1"/>
    <col min="6" max="6" width="4.57421875" style="32" customWidth="1"/>
    <col min="7" max="7" width="10.421875" style="32" customWidth="1"/>
    <col min="8" max="8" width="12.7109375" style="32" customWidth="1"/>
    <col min="9" max="9" width="4.140625" style="32" customWidth="1"/>
    <col min="10" max="10" width="6.421875" style="32" customWidth="1"/>
    <col min="11" max="11" width="8.7109375" style="32" customWidth="1"/>
    <col min="12" max="12" width="4.140625" style="32" customWidth="1"/>
    <col min="13" max="13" width="5.00390625" style="32" customWidth="1"/>
    <col min="14" max="14" width="12.28125" style="32" customWidth="1"/>
    <col min="15" max="16384" width="9.140625" style="32" customWidth="1"/>
  </cols>
  <sheetData>
    <row r="7" ht="18">
      <c r="G7" s="50" t="s">
        <v>21</v>
      </c>
    </row>
    <row r="9" spans="2:15" ht="12.75">
      <c r="B9" s="51"/>
      <c r="C9" s="63" t="str">
        <f>TEXT(Data!H51,"0,000")&amp;"     "&amp;TEXT(Data!I51,"0,000")</f>
        <v>0,000     0,000</v>
      </c>
      <c r="D9" s="51"/>
      <c r="E9" s="51" t="str">
        <f>TEXT(Data!H52,"0,000")&amp;"     "&amp;TEXT(Data!I52,"0,000")</f>
        <v>40,000     0,000</v>
      </c>
      <c r="F9" s="51"/>
      <c r="G9" s="51"/>
      <c r="H9" s="51" t="str">
        <f>TEXT(Data!H53,"0,000")&amp;"     "&amp;TEXT(Data!I53,"0,000")</f>
        <v>80,000     0,000</v>
      </c>
      <c r="I9" s="51"/>
      <c r="J9" s="51"/>
      <c r="K9" s="51" t="str">
        <f>TEXT(Data!H54,"0,000")&amp;"     "&amp;TEXT(Data!I54,"0,000")</f>
        <v>120,000     0,000</v>
      </c>
      <c r="L9" s="51"/>
      <c r="M9" s="51"/>
      <c r="N9" s="51" t="str">
        <f>TEXT(Data!H55,"0,000")&amp;"     "&amp;TEXT(Data!I55,"0,000")</f>
        <v>160,000     0,000</v>
      </c>
      <c r="O9" s="51"/>
    </row>
    <row r="10" ht="11.25"/>
    <row r="11" ht="11.25"/>
    <row r="12" ht="11.25"/>
    <row r="13" ht="11.25"/>
    <row r="14" ht="11.25"/>
    <row r="15" ht="11.25"/>
    <row r="16" ht="11.25"/>
    <row r="17" ht="11.25"/>
    <row r="18" spans="1:2" ht="11.25">
      <c r="A18" s="49"/>
      <c r="B18" s="35"/>
    </row>
    <row r="19" ht="11.25"/>
    <row r="20" ht="11.25"/>
    <row r="21" ht="11.25">
      <c r="B21" s="35"/>
    </row>
    <row r="22" ht="11.25">
      <c r="B22" s="35"/>
    </row>
    <row r="23" ht="11.25"/>
    <row r="24" ht="11.25"/>
    <row r="25" ht="11.25"/>
    <row r="26" ht="11.25"/>
    <row r="27" ht="11.25"/>
    <row r="28" ht="11.25"/>
    <row r="29" ht="11.25"/>
    <row r="30" spans="2:11" ht="12.75">
      <c r="B30" s="51"/>
      <c r="C30" s="51"/>
      <c r="D30" s="51"/>
      <c r="E30" s="51"/>
      <c r="F30" s="51"/>
      <c r="G30" s="51" t="str">
        <f>TEXT(Data!H66,"0,000")&amp;"     "&amp;TEXT(Data!I66,"0,000")</f>
        <v>60,000     83,560</v>
      </c>
      <c r="H30" s="51"/>
      <c r="I30" s="51" t="str">
        <f>TEXT(Data!H67,"0,000")&amp;"     "&amp;TEXT(Data!I67,"0,000")</f>
        <v>100,000     83,560</v>
      </c>
      <c r="J30" s="51"/>
      <c r="K30" s="51"/>
    </row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spans="4:12" ht="15" customHeight="1">
      <c r="D44" s="35"/>
      <c r="L44" s="35"/>
    </row>
    <row r="45" ht="11.25"/>
    <row r="46" ht="11.25"/>
    <row r="47" ht="11.25" customHeight="1"/>
    <row r="48" ht="11.25"/>
    <row r="49" spans="1:14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2.75">
      <c r="A50" s="51"/>
      <c r="B50" s="51" t="str">
        <f>"Diameter "&amp;TEXT(Data!H70,"0,000")</f>
        <v>Diameter 10,000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>
      <c r="A51" s="51"/>
      <c r="B51" s="51"/>
      <c r="C51" s="51"/>
      <c r="D51" s="51" t="str">
        <f>TEXT(Data!H65,"0,000")&amp;"     "&amp;TEXT(Data!I65,"0,000")</f>
        <v>20,000     166,070</v>
      </c>
      <c r="E51" s="51"/>
      <c r="F51" s="51"/>
      <c r="G51" s="51"/>
      <c r="H51" s="51"/>
      <c r="I51" s="51"/>
      <c r="J51" s="51"/>
      <c r="K51" s="51"/>
      <c r="L51" s="51" t="str">
        <f>TEXT(Data!H68,"0,000")&amp;"     "&amp;TEXT(Data!I68,"0,000")</f>
        <v>140,000     166,070</v>
      </c>
      <c r="M51" s="51"/>
      <c r="N51" s="51"/>
    </row>
    <row r="52" spans="1:14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ht="11.25"/>
    <row r="54" ht="11.25">
      <c r="H54" s="35"/>
    </row>
    <row r="55" ht="11.25"/>
    <row r="56" spans="6:10" ht="11.25">
      <c r="F56" s="47"/>
      <c r="J56" s="48"/>
    </row>
    <row r="57" ht="11.25"/>
    <row r="58" ht="11.25"/>
    <row r="59" ht="11.25"/>
    <row r="60" spans="2:15" ht="12.7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2:15" ht="12.75">
      <c r="B61" s="51"/>
      <c r="C61" s="51"/>
      <c r="D61" s="51"/>
      <c r="E61" s="51"/>
      <c r="F61" s="51"/>
      <c r="G61" s="51"/>
      <c r="H61" s="51" t="str">
        <f>TEXT(Data!H59,"0,000")&amp;"     "&amp;TEXT(Data!I59,"0,000")</f>
        <v>80,000     187,300</v>
      </c>
      <c r="I61" s="51"/>
      <c r="J61" s="51"/>
      <c r="K61" s="51"/>
      <c r="L61" s="51"/>
      <c r="M61" s="51"/>
      <c r="N61" s="51"/>
      <c r="O61" s="51"/>
    </row>
    <row r="62" spans="2:15" ht="12.7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2:15" ht="12.75">
      <c r="B63" s="51"/>
      <c r="C63" s="51"/>
      <c r="D63" s="51"/>
      <c r="E63" s="51"/>
      <c r="F63" s="51"/>
      <c r="G63" s="51" t="str">
        <f>TEXT(Data!H60,"0,000")&amp;"     "&amp;TEXT(Data!I60,"0,000")</f>
        <v>50,000     200,300</v>
      </c>
      <c r="H63" s="51"/>
      <c r="I63" s="51"/>
      <c r="J63" s="64" t="str">
        <f>TEXT(Data!H58,"0,000")&amp;"     "&amp;TEXT(Data!I58,"0,000")</f>
        <v>110,000     200,300</v>
      </c>
      <c r="K63" s="51"/>
      <c r="L63" s="51"/>
      <c r="M63" s="51"/>
      <c r="N63" s="51"/>
      <c r="O63" s="51"/>
    </row>
    <row r="64" spans="2:15" ht="12.75">
      <c r="B64" s="51"/>
      <c r="C64" s="63"/>
      <c r="D64" s="51"/>
      <c r="E64" s="53"/>
      <c r="F64" s="51"/>
      <c r="G64" s="51"/>
      <c r="H64" s="51"/>
      <c r="I64" s="51"/>
      <c r="J64" s="51"/>
      <c r="K64" s="53"/>
      <c r="L64" s="51"/>
      <c r="M64" s="51"/>
      <c r="N64" s="53"/>
      <c r="O64" s="51"/>
    </row>
    <row r="65" spans="2:15" ht="12.7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2:15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2:15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2:15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2:15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2:15" ht="12.75">
      <c r="B70" s="51"/>
      <c r="C70" s="51" t="str">
        <f>TEXT(Data!H62,"0,000")&amp;"     "&amp;TEXT(Data!I62,"0,000")</f>
        <v>0,000     230,300</v>
      </c>
      <c r="D70" s="51"/>
      <c r="E70" s="51" t="str">
        <f>TEXT(Data!H61,"0,000")&amp;"     "&amp;TEXT(Data!I61,"0,000")</f>
        <v>40,000     230,300</v>
      </c>
      <c r="F70" s="51"/>
      <c r="G70" s="51"/>
      <c r="H70" s="51"/>
      <c r="I70" s="51"/>
      <c r="J70" s="51"/>
      <c r="K70" s="51" t="str">
        <f>TEXT(Data!H57,"0,000")&amp;"     "&amp;TEXT(Data!I57,"0,000")</f>
        <v>120,000     230,300</v>
      </c>
      <c r="L70" s="51"/>
      <c r="M70" s="51"/>
      <c r="N70" s="51" t="str">
        <f>TEXT(Data!H56,"0,000")&amp;"     "&amp;TEXT(Data!I56,"0,000")</f>
        <v>160,000     230,300</v>
      </c>
      <c r="O70" s="51"/>
    </row>
  </sheetData>
  <sheetProtection sheet="1" objects="1" scenarios="1"/>
  <printOptions/>
  <pageMargins left="0.75" right="0.75" top="1" bottom="1" header="0.5" footer="0.5"/>
  <pageSetup fitToHeight="1" fitToWidth="1" orientation="portrait" scale="68" r:id="rId4"/>
  <headerFooter alignWithMargins="0">
    <oddHeader>&amp;CFlowform FF03A from Harald Prinzler</oddHeader>
    <oddFooter>&amp;L&amp;F
&amp;D</oddFooter>
  </headerFooter>
  <drawing r:id="rId3"/>
  <legacyDrawing r:id="rId2"/>
  <oleObjects>
    <oleObject progId="Visio.Drawing.6" shapeId="22750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workbookViewId="0" topLeftCell="A1">
      <selection activeCell="P84" sqref="P84"/>
    </sheetView>
  </sheetViews>
  <sheetFormatPr defaultColWidth="11.421875" defaultRowHeight="12.75"/>
  <cols>
    <col min="1" max="16384" width="9.140625" style="0" customWidth="1"/>
  </cols>
  <sheetData/>
  <sheetProtection sheet="1" objects="1" scenarios="1"/>
  <printOptions horizontalCentered="1" verticalCentered="1"/>
  <pageMargins left="0.1968503937007874" right="0.1968503937007874" top="0.31496062992125984" bottom="0.7480314960629921" header="0.2362204724409449" footer="0.5118110236220472"/>
  <pageSetup orientation="landscape" scale="55" r:id="rId3"/>
  <headerFooter alignWithMargins="0">
    <oddFooter>&amp;L&amp;8&amp;F
&amp;D</oddFooter>
  </headerFooter>
  <legacyDrawing r:id="rId2"/>
  <oleObjects>
    <oleObject progId="Visio.Drawing.6" shapeId="185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Harald Prinzler</cp:lastModifiedBy>
  <cp:lastPrinted>2003-11-18T01:51:17Z</cp:lastPrinted>
  <dcterms:created xsi:type="dcterms:W3CDTF">2003-11-07T17:16:26Z</dcterms:created>
  <dcterms:modified xsi:type="dcterms:W3CDTF">2005-03-30T20:03:55Z</dcterms:modified>
  <cp:category/>
  <cp:version/>
  <cp:contentType/>
  <cp:contentStatus/>
</cp:coreProperties>
</file>